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X:\ЦЦР\ГППР\Подготовка 22 год\Субподряд\Подготовка к ТД НИТЭЦ\После исключения ПСВ\"/>
    </mc:Choice>
  </mc:AlternateContent>
  <bookViews>
    <workbookView xWindow="11385" yWindow="0" windowWidth="16260" windowHeight="9090"/>
  </bookViews>
  <sheets>
    <sheet name="Дефектная ведомость" sheetId="9" r:id="rId1"/>
    <sheet name="7537" sheetId="10" r:id="rId2"/>
    <sheet name="7052" sheetId="11" r:id="rId3"/>
    <sheet name="12517" sheetId="12" r:id="rId4"/>
    <sheet name="7003" sheetId="13" r:id="rId5"/>
    <sheet name="7002" sheetId="14" r:id="rId6"/>
    <sheet name="11453" sheetId="15" r:id="rId7"/>
    <sheet name="112" sheetId="16" r:id="rId8"/>
    <sheet name="110" sheetId="17" r:id="rId9"/>
    <sheet name="7004" sheetId="18" r:id="rId10"/>
    <sheet name="7035" sheetId="19" r:id="rId11"/>
    <sheet name="ППТ ТА-1" sheetId="20" r:id="rId12"/>
    <sheet name="6331" sheetId="21" r:id="rId13"/>
    <sheet name="11458" sheetId="22" r:id="rId14"/>
    <sheet name="11454" sheetId="23" r:id="rId15"/>
    <sheet name="11452" sheetId="24" r:id="rId16"/>
    <sheet name="11457" sheetId="25" r:id="rId17"/>
    <sheet name="11456" sheetId="26" r:id="rId18"/>
    <sheet name="8883" sheetId="27" r:id="rId19"/>
    <sheet name="11455" sheetId="28" r:id="rId20"/>
    <sheet name="6329" sheetId="29" r:id="rId21"/>
  </sheets>
  <definedNames>
    <definedName name="_xlnm._FilterDatabase" localSheetId="0" hidden="1">'Дефектная ведомость'!$A$13:$L$177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Заказч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_xlnm.Print_Area" localSheetId="0">'Дефектная ведомость'!$A$1:$L$187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62913"/>
</workbook>
</file>

<file path=xl/calcChain.xml><?xml version="1.0" encoding="utf-8"?>
<calcChain xmlns="http://schemas.openxmlformats.org/spreadsheetml/2006/main">
  <c r="D173" i="9" l="1"/>
  <c r="D172" i="9"/>
  <c r="D171" i="9"/>
  <c r="D170" i="9"/>
  <c r="H98" i="29"/>
  <c r="G87" i="29"/>
  <c r="F87" i="29"/>
  <c r="H87" i="29" s="1"/>
  <c r="D87" i="29"/>
  <c r="C87" i="29"/>
  <c r="G86" i="29"/>
  <c r="D86" i="29"/>
  <c r="F86" i="29" s="1"/>
  <c r="H86" i="29" s="1"/>
  <c r="C86" i="29"/>
  <c r="D85" i="29"/>
  <c r="G85" i="29" s="1"/>
  <c r="C85" i="29"/>
  <c r="D84" i="29"/>
  <c r="C84" i="29"/>
  <c r="G83" i="29"/>
  <c r="D83" i="29"/>
  <c r="F83" i="29" s="1"/>
  <c r="H83" i="29" s="1"/>
  <c r="C83" i="29"/>
  <c r="H82" i="29"/>
  <c r="G82" i="29"/>
  <c r="F82" i="29"/>
  <c r="D82" i="29"/>
  <c r="C82" i="29"/>
  <c r="D81" i="29"/>
  <c r="G81" i="29" s="1"/>
  <c r="C81" i="29"/>
  <c r="F80" i="29"/>
  <c r="H80" i="29" s="1"/>
  <c r="D80" i="29"/>
  <c r="G80" i="29" s="1"/>
  <c r="C80" i="29"/>
  <c r="F79" i="29"/>
  <c r="H79" i="29" s="1"/>
  <c r="D79" i="29"/>
  <c r="G79" i="29" s="1"/>
  <c r="C79" i="29"/>
  <c r="D78" i="29"/>
  <c r="G78" i="29" s="1"/>
  <c r="C78" i="29"/>
  <c r="F72" i="29"/>
  <c r="D64" i="29"/>
  <c r="F64" i="29" s="1"/>
  <c r="G64" i="29" s="1"/>
  <c r="D63" i="29"/>
  <c r="F63" i="29" s="1"/>
  <c r="G63" i="29" s="1"/>
  <c r="D62" i="29"/>
  <c r="F62" i="29" s="1"/>
  <c r="G62" i="29" s="1"/>
  <c r="G61" i="29"/>
  <c r="F61" i="29"/>
  <c r="D61" i="29"/>
  <c r="D60" i="29"/>
  <c r="F60" i="29" s="1"/>
  <c r="G60" i="29" s="1"/>
  <c r="D59" i="29"/>
  <c r="F59" i="29" s="1"/>
  <c r="G59" i="29" s="1"/>
  <c r="G53" i="29"/>
  <c r="D53" i="29"/>
  <c r="F53" i="29" s="1"/>
  <c r="G52" i="29"/>
  <c r="F52" i="29"/>
  <c r="D52" i="29"/>
  <c r="G51" i="29"/>
  <c r="D51" i="29"/>
  <c r="F51" i="29" s="1"/>
  <c r="G50" i="29"/>
  <c r="D50" i="29"/>
  <c r="F50" i="29" s="1"/>
  <c r="G49" i="29"/>
  <c r="D49" i="29"/>
  <c r="F49" i="29" s="1"/>
  <c r="G48" i="29"/>
  <c r="F48" i="29"/>
  <c r="D48" i="29"/>
  <c r="G47" i="29"/>
  <c r="D47" i="29"/>
  <c r="F47" i="29" s="1"/>
  <c r="G46" i="29"/>
  <c r="D46" i="29"/>
  <c r="F46" i="29" s="1"/>
  <c r="G45" i="29"/>
  <c r="D45" i="29"/>
  <c r="F45" i="29" s="1"/>
  <c r="G44" i="29"/>
  <c r="F44" i="29"/>
  <c r="D44" i="29"/>
  <c r="G43" i="29"/>
  <c r="D43" i="29"/>
  <c r="F43" i="29" s="1"/>
  <c r="G42" i="29"/>
  <c r="D42" i="29"/>
  <c r="F42" i="29" s="1"/>
  <c r="G41" i="29"/>
  <c r="D41" i="29"/>
  <c r="F41" i="29" s="1"/>
  <c r="G40" i="29"/>
  <c r="F40" i="29"/>
  <c r="D40" i="29"/>
  <c r="G39" i="29"/>
  <c r="D39" i="29"/>
  <c r="F39" i="29" s="1"/>
  <c r="G38" i="29"/>
  <c r="D38" i="29"/>
  <c r="F38" i="29" s="1"/>
  <c r="G37" i="29"/>
  <c r="D37" i="29"/>
  <c r="F37" i="29" s="1"/>
  <c r="G36" i="29"/>
  <c r="F36" i="29"/>
  <c r="D36" i="29"/>
  <c r="G35" i="29"/>
  <c r="D35" i="29"/>
  <c r="F35" i="29" s="1"/>
  <c r="G34" i="29"/>
  <c r="D34" i="29"/>
  <c r="F34" i="29" s="1"/>
  <c r="G33" i="29"/>
  <c r="D33" i="29"/>
  <c r="F33" i="29" s="1"/>
  <c r="G32" i="29"/>
  <c r="F32" i="29"/>
  <c r="D32" i="29"/>
  <c r="G31" i="29"/>
  <c r="D31" i="29"/>
  <c r="F31" i="29" s="1"/>
  <c r="G30" i="29"/>
  <c r="D30" i="29"/>
  <c r="F30" i="29" s="1"/>
  <c r="G29" i="29"/>
  <c r="D29" i="29"/>
  <c r="F29" i="29" s="1"/>
  <c r="D22" i="29"/>
  <c r="F22" i="29" s="1"/>
  <c r="H22" i="29" s="1"/>
  <c r="C22" i="29"/>
  <c r="D21" i="29"/>
  <c r="C21" i="29"/>
  <c r="F21" i="29" s="1"/>
  <c r="H21" i="29" s="1"/>
  <c r="D20" i="29"/>
  <c r="F20" i="29" s="1"/>
  <c r="H20" i="29" s="1"/>
  <c r="C20" i="29"/>
  <c r="D19" i="29"/>
  <c r="F19" i="29" s="1"/>
  <c r="H19" i="29" s="1"/>
  <c r="C19" i="29"/>
  <c r="G12" i="29"/>
  <c r="F12" i="29"/>
  <c r="H12" i="29" s="1"/>
  <c r="J12" i="29" s="1"/>
  <c r="L12" i="29" s="1"/>
  <c r="D12" i="29"/>
  <c r="K12" i="29" s="1"/>
  <c r="C12" i="29"/>
  <c r="H11" i="29"/>
  <c r="G11" i="29"/>
  <c r="F11" i="29"/>
  <c r="D11" i="29"/>
  <c r="K11" i="29" s="1"/>
  <c r="C11" i="29"/>
  <c r="J11" i="29" s="1"/>
  <c r="L11" i="29" s="1"/>
  <c r="H10" i="29"/>
  <c r="K10" i="29" s="1"/>
  <c r="G10" i="29"/>
  <c r="F10" i="29"/>
  <c r="D10" i="29"/>
  <c r="C10" i="29"/>
  <c r="J10" i="29" s="1"/>
  <c r="L10" i="29" s="1"/>
  <c r="G9" i="29"/>
  <c r="F9" i="29"/>
  <c r="H9" i="29" s="1"/>
  <c r="J9" i="29" s="1"/>
  <c r="L9" i="29" s="1"/>
  <c r="D9" i="29"/>
  <c r="K9" i="29" s="1"/>
  <c r="C9" i="29"/>
  <c r="H8" i="29"/>
  <c r="G8" i="29"/>
  <c r="F8" i="29"/>
  <c r="D8" i="29"/>
  <c r="K8" i="29" s="1"/>
  <c r="C8" i="29"/>
  <c r="J8" i="29" s="1"/>
  <c r="L8" i="29" s="1"/>
  <c r="H7" i="29"/>
  <c r="K7" i="29" s="1"/>
  <c r="G7" i="29"/>
  <c r="F7" i="29"/>
  <c r="D7" i="29"/>
  <c r="C7" i="29"/>
  <c r="J7" i="29" s="1"/>
  <c r="L7" i="29" s="1"/>
  <c r="G6" i="29"/>
  <c r="F6" i="29"/>
  <c r="H6" i="29" s="1"/>
  <c r="J6" i="29" s="1"/>
  <c r="L6" i="29" s="1"/>
  <c r="D6" i="29"/>
  <c r="C6" i="29"/>
  <c r="H5" i="29"/>
  <c r="G5" i="29"/>
  <c r="F5" i="29"/>
  <c r="D5" i="29"/>
  <c r="K5" i="29" s="1"/>
  <c r="C5" i="29"/>
  <c r="J5" i="29" s="1"/>
  <c r="L5" i="29" s="1"/>
  <c r="H4" i="29"/>
  <c r="K4" i="29" s="1"/>
  <c r="G4" i="29"/>
  <c r="F4" i="29"/>
  <c r="D4" i="29"/>
  <c r="C4" i="29"/>
  <c r="J4" i="29" s="1"/>
  <c r="L4" i="29" s="1"/>
  <c r="G3" i="29"/>
  <c r="F3" i="29"/>
  <c r="H3" i="29" s="1"/>
  <c r="J3" i="29" s="1"/>
  <c r="L3" i="29" s="1"/>
  <c r="D3" i="29"/>
  <c r="K3" i="29" s="1"/>
  <c r="C3" i="29"/>
  <c r="D167" i="9"/>
  <c r="D166" i="9"/>
  <c r="D165" i="9"/>
  <c r="D164" i="9"/>
  <c r="H98" i="28"/>
  <c r="H87" i="28"/>
  <c r="G87" i="28"/>
  <c r="F87" i="28"/>
  <c r="D87" i="28"/>
  <c r="C87" i="28"/>
  <c r="D86" i="28"/>
  <c r="C86" i="28"/>
  <c r="F86" i="28" s="1"/>
  <c r="H86" i="28" s="1"/>
  <c r="H85" i="28"/>
  <c r="G85" i="28"/>
  <c r="F85" i="28"/>
  <c r="D85" i="28"/>
  <c r="C85" i="28"/>
  <c r="D84" i="28"/>
  <c r="F84" i="28" s="1"/>
  <c r="H84" i="28" s="1"/>
  <c r="C84" i="28"/>
  <c r="G84" i="28" s="1"/>
  <c r="G83" i="28"/>
  <c r="F83" i="28"/>
  <c r="H83" i="28" s="1"/>
  <c r="D83" i="28"/>
  <c r="C83" i="28"/>
  <c r="H82" i="28"/>
  <c r="G82" i="28"/>
  <c r="F82" i="28"/>
  <c r="D82" i="28"/>
  <c r="C82" i="28"/>
  <c r="D81" i="28"/>
  <c r="G81" i="28" s="1"/>
  <c r="C81" i="28"/>
  <c r="H80" i="28"/>
  <c r="G80" i="28"/>
  <c r="F80" i="28"/>
  <c r="D80" i="28"/>
  <c r="C80" i="28"/>
  <c r="D79" i="28"/>
  <c r="G79" i="28" s="1"/>
  <c r="C79" i="28"/>
  <c r="H78" i="28"/>
  <c r="G78" i="28"/>
  <c r="F78" i="28"/>
  <c r="D78" i="28"/>
  <c r="C78" i="28"/>
  <c r="F72" i="28"/>
  <c r="D64" i="28"/>
  <c r="F64" i="28" s="1"/>
  <c r="G64" i="28" s="1"/>
  <c r="D63" i="28"/>
  <c r="F63" i="28" s="1"/>
  <c r="G63" i="28" s="1"/>
  <c r="G62" i="28"/>
  <c r="F62" i="28"/>
  <c r="D62" i="28"/>
  <c r="F61" i="28"/>
  <c r="G61" i="28" s="1"/>
  <c r="D61" i="28"/>
  <c r="D60" i="28"/>
  <c r="F60" i="28" s="1"/>
  <c r="G60" i="28" s="1"/>
  <c r="D59" i="28"/>
  <c r="F59" i="28" s="1"/>
  <c r="G59" i="28" s="1"/>
  <c r="G53" i="28"/>
  <c r="F53" i="28"/>
  <c r="D53" i="28"/>
  <c r="G52" i="28"/>
  <c r="F52" i="28"/>
  <c r="D52" i="28"/>
  <c r="G51" i="28"/>
  <c r="D51" i="28"/>
  <c r="F51" i="28" s="1"/>
  <c r="G50" i="28"/>
  <c r="D50" i="28"/>
  <c r="F50" i="28" s="1"/>
  <c r="G49" i="28"/>
  <c r="F49" i="28"/>
  <c r="D49" i="28"/>
  <c r="G48" i="28"/>
  <c r="F48" i="28"/>
  <c r="D48" i="28"/>
  <c r="G47" i="28"/>
  <c r="D47" i="28"/>
  <c r="F47" i="28" s="1"/>
  <c r="G46" i="28"/>
  <c r="D46" i="28"/>
  <c r="F46" i="28" s="1"/>
  <c r="G45" i="28"/>
  <c r="F45" i="28"/>
  <c r="D45" i="28"/>
  <c r="G44" i="28"/>
  <c r="F44" i="28"/>
  <c r="D44" i="28"/>
  <c r="G43" i="28"/>
  <c r="D43" i="28"/>
  <c r="F43" i="28" s="1"/>
  <c r="G42" i="28"/>
  <c r="D42" i="28"/>
  <c r="F42" i="28" s="1"/>
  <c r="G41" i="28"/>
  <c r="F41" i="28"/>
  <c r="D41" i="28"/>
  <c r="G40" i="28"/>
  <c r="F40" i="28"/>
  <c r="D40" i="28"/>
  <c r="G39" i="28"/>
  <c r="D39" i="28"/>
  <c r="F39" i="28" s="1"/>
  <c r="G38" i="28"/>
  <c r="D38" i="28"/>
  <c r="F38" i="28" s="1"/>
  <c r="G37" i="28"/>
  <c r="F37" i="28"/>
  <c r="D37" i="28"/>
  <c r="G36" i="28"/>
  <c r="F36" i="28"/>
  <c r="D36" i="28"/>
  <c r="G35" i="28"/>
  <c r="D35" i="28"/>
  <c r="F35" i="28" s="1"/>
  <c r="G34" i="28"/>
  <c r="D34" i="28"/>
  <c r="F34" i="28" s="1"/>
  <c r="G33" i="28"/>
  <c r="F33" i="28"/>
  <c r="D33" i="28"/>
  <c r="G32" i="28"/>
  <c r="F32" i="28"/>
  <c r="D32" i="28"/>
  <c r="G31" i="28"/>
  <c r="D31" i="28"/>
  <c r="F31" i="28" s="1"/>
  <c r="G30" i="28"/>
  <c r="D30" i="28"/>
  <c r="F30" i="28" s="1"/>
  <c r="G29" i="28"/>
  <c r="F29" i="28"/>
  <c r="D29" i="28"/>
  <c r="H22" i="28"/>
  <c r="F22" i="28"/>
  <c r="D22" i="28"/>
  <c r="C22" i="28"/>
  <c r="D21" i="28"/>
  <c r="C21" i="28"/>
  <c r="F21" i="28" s="1"/>
  <c r="H21" i="28" s="1"/>
  <c r="H20" i="28"/>
  <c r="F20" i="28"/>
  <c r="D20" i="28"/>
  <c r="C20" i="28"/>
  <c r="H19" i="28"/>
  <c r="F19" i="28"/>
  <c r="D19" i="28"/>
  <c r="C19" i="28"/>
  <c r="H12" i="28"/>
  <c r="J12" i="28" s="1"/>
  <c r="L12" i="28" s="1"/>
  <c r="G12" i="28"/>
  <c r="F12" i="28"/>
  <c r="D12" i="28"/>
  <c r="K12" i="28" s="1"/>
  <c r="C12" i="28"/>
  <c r="G11" i="28"/>
  <c r="H11" i="28" s="1"/>
  <c r="F11" i="28"/>
  <c r="D11" i="28"/>
  <c r="C11" i="28"/>
  <c r="L10" i="28"/>
  <c r="K10" i="28"/>
  <c r="J10" i="28"/>
  <c r="H10" i="28"/>
  <c r="G10" i="28"/>
  <c r="F10" i="28"/>
  <c r="D10" i="28"/>
  <c r="C10" i="28"/>
  <c r="H9" i="28"/>
  <c r="J9" i="28" s="1"/>
  <c r="L9" i="28" s="1"/>
  <c r="G9" i="28"/>
  <c r="F9" i="28"/>
  <c r="D9" i="28"/>
  <c r="C9" i="28"/>
  <c r="G8" i="28"/>
  <c r="H8" i="28" s="1"/>
  <c r="F8" i="28"/>
  <c r="D8" i="28"/>
  <c r="C8" i="28"/>
  <c r="L7" i="28"/>
  <c r="K7" i="28"/>
  <c r="J7" i="28"/>
  <c r="H7" i="28"/>
  <c r="G7" i="28"/>
  <c r="F7" i="28"/>
  <c r="D7" i="28"/>
  <c r="C7" i="28"/>
  <c r="H6" i="28"/>
  <c r="J6" i="28" s="1"/>
  <c r="L6" i="28" s="1"/>
  <c r="G6" i="28"/>
  <c r="F6" i="28"/>
  <c r="D6" i="28"/>
  <c r="K6" i="28" s="1"/>
  <c r="C6" i="28"/>
  <c r="G5" i="28"/>
  <c r="H5" i="28" s="1"/>
  <c r="F5" i="28"/>
  <c r="D5" i="28"/>
  <c r="K5" i="28" s="1"/>
  <c r="C5" i="28"/>
  <c r="L4" i="28"/>
  <c r="K4" i="28"/>
  <c r="J4" i="28"/>
  <c r="H4" i="28"/>
  <c r="G4" i="28"/>
  <c r="F4" i="28"/>
  <c r="D4" i="28"/>
  <c r="C4" i="28"/>
  <c r="H3" i="28"/>
  <c r="J3" i="28" s="1"/>
  <c r="L3" i="28" s="1"/>
  <c r="G3" i="28"/>
  <c r="F3" i="28"/>
  <c r="D3" i="28"/>
  <c r="K3" i="28" s="1"/>
  <c r="C3" i="28"/>
  <c r="D161" i="9"/>
  <c r="D160" i="9"/>
  <c r="D159" i="9"/>
  <c r="D158" i="9"/>
  <c r="H98" i="27"/>
  <c r="D87" i="27"/>
  <c r="G87" i="27" s="1"/>
  <c r="C87" i="27"/>
  <c r="D86" i="27"/>
  <c r="F86" i="27" s="1"/>
  <c r="H86" i="27" s="1"/>
  <c r="C86" i="27"/>
  <c r="D85" i="27"/>
  <c r="G85" i="27" s="1"/>
  <c r="C85" i="27"/>
  <c r="G84" i="27"/>
  <c r="F84" i="27"/>
  <c r="H84" i="27" s="1"/>
  <c r="D84" i="27"/>
  <c r="C84" i="27"/>
  <c r="D83" i="27"/>
  <c r="G83" i="27" s="1"/>
  <c r="C83" i="27"/>
  <c r="D82" i="27"/>
  <c r="G82" i="27" s="1"/>
  <c r="C82" i="27"/>
  <c r="H81" i="27"/>
  <c r="F81" i="27"/>
  <c r="D81" i="27"/>
  <c r="G81" i="27" s="1"/>
  <c r="C81" i="27"/>
  <c r="D80" i="27"/>
  <c r="G80" i="27" s="1"/>
  <c r="C80" i="27"/>
  <c r="F80" i="27" s="1"/>
  <c r="H80" i="27" s="1"/>
  <c r="H79" i="27"/>
  <c r="G79" i="27"/>
  <c r="F79" i="27"/>
  <c r="D79" i="27"/>
  <c r="C79" i="27"/>
  <c r="D78" i="27"/>
  <c r="G78" i="27" s="1"/>
  <c r="C78" i="27"/>
  <c r="F78" i="27" s="1"/>
  <c r="H78" i="27" s="1"/>
  <c r="F72" i="27"/>
  <c r="D64" i="27"/>
  <c r="F64" i="27" s="1"/>
  <c r="G64" i="27" s="1"/>
  <c r="F63" i="27"/>
  <c r="G63" i="27" s="1"/>
  <c r="D63" i="27"/>
  <c r="D62" i="27"/>
  <c r="F62" i="27" s="1"/>
  <c r="G62" i="27" s="1"/>
  <c r="D61" i="27"/>
  <c r="F61" i="27" s="1"/>
  <c r="G61" i="27" s="1"/>
  <c r="F60" i="27"/>
  <c r="G60" i="27" s="1"/>
  <c r="D60" i="27"/>
  <c r="F59" i="27"/>
  <c r="G59" i="27" s="1"/>
  <c r="D59" i="27"/>
  <c r="G53" i="27"/>
  <c r="F53" i="27"/>
  <c r="D53" i="27"/>
  <c r="G52" i="27"/>
  <c r="D52" i="27"/>
  <c r="F52" i="27" s="1"/>
  <c r="G51" i="27"/>
  <c r="F51" i="27"/>
  <c r="D51" i="27"/>
  <c r="G50" i="27"/>
  <c r="F50" i="27"/>
  <c r="D50" i="27"/>
  <c r="G49" i="27"/>
  <c r="F49" i="27"/>
  <c r="D49" i="27"/>
  <c r="G48" i="27"/>
  <c r="D48" i="27"/>
  <c r="F48" i="27" s="1"/>
  <c r="G47" i="27"/>
  <c r="F47" i="27"/>
  <c r="D47" i="27"/>
  <c r="G46" i="27"/>
  <c r="F46" i="27"/>
  <c r="D46" i="27"/>
  <c r="G45" i="27"/>
  <c r="F45" i="27"/>
  <c r="D45" i="27"/>
  <c r="G44" i="27"/>
  <c r="D44" i="27"/>
  <c r="F44" i="27" s="1"/>
  <c r="G43" i="27"/>
  <c r="F43" i="27"/>
  <c r="D43" i="27"/>
  <c r="G42" i="27"/>
  <c r="F42" i="27"/>
  <c r="D42" i="27"/>
  <c r="G41" i="27"/>
  <c r="D41" i="27"/>
  <c r="F41" i="27" s="1"/>
  <c r="G40" i="27"/>
  <c r="D40" i="27"/>
  <c r="F40" i="27" s="1"/>
  <c r="G39" i="27"/>
  <c r="F39" i="27"/>
  <c r="D39" i="27"/>
  <c r="G38" i="27"/>
  <c r="D38" i="27"/>
  <c r="F38" i="27" s="1"/>
  <c r="G37" i="27"/>
  <c r="D37" i="27"/>
  <c r="F37" i="27" s="1"/>
  <c r="G36" i="27"/>
  <c r="D36" i="27"/>
  <c r="F36" i="27" s="1"/>
  <c r="G35" i="27"/>
  <c r="F35" i="27"/>
  <c r="D35" i="27"/>
  <c r="G34" i="27"/>
  <c r="F34" i="27"/>
  <c r="D34" i="27"/>
  <c r="G33" i="27"/>
  <c r="D33" i="27"/>
  <c r="F33" i="27" s="1"/>
  <c r="G32" i="27"/>
  <c r="D32" i="27"/>
  <c r="F32" i="27" s="1"/>
  <c r="G31" i="27"/>
  <c r="F31" i="27"/>
  <c r="D31" i="27"/>
  <c r="G30" i="27"/>
  <c r="D30" i="27"/>
  <c r="F30" i="27" s="1"/>
  <c r="G29" i="27"/>
  <c r="F29" i="27"/>
  <c r="D29" i="27"/>
  <c r="D22" i="27"/>
  <c r="F22" i="27" s="1"/>
  <c r="H22" i="27" s="1"/>
  <c r="C22" i="27"/>
  <c r="D21" i="27"/>
  <c r="C21" i="27"/>
  <c r="F21" i="27" s="1"/>
  <c r="H21" i="27" s="1"/>
  <c r="D20" i="27"/>
  <c r="F20" i="27" s="1"/>
  <c r="H20" i="27" s="1"/>
  <c r="C20" i="27"/>
  <c r="D19" i="27"/>
  <c r="F19" i="27" s="1"/>
  <c r="H19" i="27" s="1"/>
  <c r="C19" i="27"/>
  <c r="G12" i="27"/>
  <c r="F12" i="27"/>
  <c r="H12" i="27" s="1"/>
  <c r="D12" i="27"/>
  <c r="C12" i="27"/>
  <c r="G11" i="27"/>
  <c r="F11" i="27"/>
  <c r="H11" i="27" s="1"/>
  <c r="D11" i="27"/>
  <c r="C11" i="27"/>
  <c r="G10" i="27"/>
  <c r="F10" i="27"/>
  <c r="H10" i="27" s="1"/>
  <c r="D10" i="27"/>
  <c r="K10" i="27" s="1"/>
  <c r="C10" i="27"/>
  <c r="J10" i="27" s="1"/>
  <c r="L10" i="27" s="1"/>
  <c r="G9" i="27"/>
  <c r="F9" i="27"/>
  <c r="H9" i="27" s="1"/>
  <c r="D9" i="27"/>
  <c r="C9" i="27"/>
  <c r="K8" i="27"/>
  <c r="J8" i="27"/>
  <c r="L8" i="27" s="1"/>
  <c r="H8" i="27"/>
  <c r="G8" i="27"/>
  <c r="F8" i="27"/>
  <c r="D8" i="27"/>
  <c r="C8" i="27"/>
  <c r="G7" i="27"/>
  <c r="F7" i="27"/>
  <c r="H7" i="27" s="1"/>
  <c r="D7" i="27"/>
  <c r="K7" i="27" s="1"/>
  <c r="C7" i="27"/>
  <c r="G6" i="27"/>
  <c r="F6" i="27"/>
  <c r="H6" i="27" s="1"/>
  <c r="D6" i="27"/>
  <c r="K6" i="27" s="1"/>
  <c r="C6" i="27"/>
  <c r="K5" i="27"/>
  <c r="J5" i="27"/>
  <c r="L5" i="27" s="1"/>
  <c r="H5" i="27"/>
  <c r="G5" i="27"/>
  <c r="F5" i="27"/>
  <c r="D5" i="27"/>
  <c r="C5" i="27"/>
  <c r="G4" i="27"/>
  <c r="F4" i="27"/>
  <c r="H4" i="27" s="1"/>
  <c r="D4" i="27"/>
  <c r="C4" i="27"/>
  <c r="G3" i="27"/>
  <c r="H3" i="27" s="1"/>
  <c r="F3" i="27"/>
  <c r="D3" i="27"/>
  <c r="C3" i="27"/>
  <c r="D155" i="9"/>
  <c r="D154" i="9"/>
  <c r="D153" i="9"/>
  <c r="D152" i="9"/>
  <c r="D86" i="26"/>
  <c r="G86" i="26" s="1"/>
  <c r="C86" i="26"/>
  <c r="G11" i="26"/>
  <c r="F11" i="26"/>
  <c r="H11" i="26" s="1"/>
  <c r="D11" i="26"/>
  <c r="K11" i="26" s="1"/>
  <c r="C11" i="26"/>
  <c r="J11" i="26" s="1"/>
  <c r="L11" i="26" s="1"/>
  <c r="H98" i="26"/>
  <c r="D87" i="26"/>
  <c r="C87" i="26"/>
  <c r="D85" i="26"/>
  <c r="C85" i="26"/>
  <c r="H84" i="26"/>
  <c r="G84" i="26"/>
  <c r="F84" i="26"/>
  <c r="D84" i="26"/>
  <c r="C84" i="26"/>
  <c r="D83" i="26"/>
  <c r="G83" i="26" s="1"/>
  <c r="C83" i="26"/>
  <c r="H82" i="26"/>
  <c r="G82" i="26"/>
  <c r="F82" i="26"/>
  <c r="D82" i="26"/>
  <c r="C82" i="26"/>
  <c r="D81" i="26"/>
  <c r="G81" i="26" s="1"/>
  <c r="C81" i="26"/>
  <c r="F80" i="26"/>
  <c r="H80" i="26" s="1"/>
  <c r="D80" i="26"/>
  <c r="G80" i="26" s="1"/>
  <c r="C80" i="26"/>
  <c r="G79" i="26"/>
  <c r="D79" i="26"/>
  <c r="C79" i="26"/>
  <c r="F79" i="26" s="1"/>
  <c r="H79" i="26" s="1"/>
  <c r="D78" i="26"/>
  <c r="G78" i="26" s="1"/>
  <c r="C78" i="26"/>
  <c r="F72" i="26"/>
  <c r="G64" i="26"/>
  <c r="F64" i="26"/>
  <c r="D64" i="26"/>
  <c r="D63" i="26"/>
  <c r="F63" i="26" s="1"/>
  <c r="G63" i="26" s="1"/>
  <c r="D62" i="26"/>
  <c r="F62" i="26" s="1"/>
  <c r="G62" i="26" s="1"/>
  <c r="D61" i="26"/>
  <c r="F61" i="26" s="1"/>
  <c r="G61" i="26" s="1"/>
  <c r="F60" i="26"/>
  <c r="G60" i="26" s="1"/>
  <c r="D60" i="26"/>
  <c r="D59" i="26"/>
  <c r="F59" i="26" s="1"/>
  <c r="G59" i="26" s="1"/>
  <c r="G53" i="26"/>
  <c r="D53" i="26"/>
  <c r="F53" i="26" s="1"/>
  <c r="G52" i="26"/>
  <c r="F52" i="26"/>
  <c r="D52" i="26"/>
  <c r="G51" i="26"/>
  <c r="F51" i="26"/>
  <c r="D51" i="26"/>
  <c r="G50" i="26"/>
  <c r="D50" i="26"/>
  <c r="F50" i="26" s="1"/>
  <c r="G49" i="26"/>
  <c r="D49" i="26"/>
  <c r="F49" i="26" s="1"/>
  <c r="G48" i="26"/>
  <c r="F48" i="26"/>
  <c r="D48" i="26"/>
  <c r="G47" i="26"/>
  <c r="F47" i="26"/>
  <c r="D47" i="26"/>
  <c r="G46" i="26"/>
  <c r="D46" i="26"/>
  <c r="F46" i="26" s="1"/>
  <c r="G45" i="26"/>
  <c r="D45" i="26"/>
  <c r="F45" i="26" s="1"/>
  <c r="G44" i="26"/>
  <c r="F44" i="26"/>
  <c r="D44" i="26"/>
  <c r="G43" i="26"/>
  <c r="F43" i="26"/>
  <c r="D43" i="26"/>
  <c r="G42" i="26"/>
  <c r="D42" i="26"/>
  <c r="F42" i="26" s="1"/>
  <c r="G41" i="26"/>
  <c r="D41" i="26"/>
  <c r="F41" i="26" s="1"/>
  <c r="G40" i="26"/>
  <c r="F40" i="26"/>
  <c r="D40" i="26"/>
  <c r="G39" i="26"/>
  <c r="F39" i="26"/>
  <c r="D39" i="26"/>
  <c r="G38" i="26"/>
  <c r="D38" i="26"/>
  <c r="F38" i="26" s="1"/>
  <c r="G37" i="26"/>
  <c r="D37" i="26"/>
  <c r="F37" i="26" s="1"/>
  <c r="G36" i="26"/>
  <c r="F36" i="26"/>
  <c r="D36" i="26"/>
  <c r="G35" i="26"/>
  <c r="F35" i="26"/>
  <c r="D35" i="26"/>
  <c r="G34" i="26"/>
  <c r="D34" i="26"/>
  <c r="F34" i="26" s="1"/>
  <c r="G33" i="26"/>
  <c r="D33" i="26"/>
  <c r="F33" i="26" s="1"/>
  <c r="G32" i="26"/>
  <c r="F32" i="26"/>
  <c r="D32" i="26"/>
  <c r="G31" i="26"/>
  <c r="F31" i="26"/>
  <c r="D31" i="26"/>
  <c r="G30" i="26"/>
  <c r="D30" i="26"/>
  <c r="F30" i="26" s="1"/>
  <c r="G29" i="26"/>
  <c r="D29" i="26"/>
  <c r="F29" i="26" s="1"/>
  <c r="H22" i="26"/>
  <c r="F22" i="26"/>
  <c r="D22" i="26"/>
  <c r="C22" i="26"/>
  <c r="D21" i="26"/>
  <c r="F21" i="26" s="1"/>
  <c r="H21" i="26" s="1"/>
  <c r="C21" i="26"/>
  <c r="D20" i="26"/>
  <c r="F20" i="26" s="1"/>
  <c r="H20" i="26" s="1"/>
  <c r="H23" i="26" s="1"/>
  <c r="C20" i="26"/>
  <c r="H19" i="26"/>
  <c r="F19" i="26"/>
  <c r="D19" i="26"/>
  <c r="C19" i="26"/>
  <c r="G12" i="26"/>
  <c r="F12" i="26"/>
  <c r="H12" i="26" s="1"/>
  <c r="D12" i="26"/>
  <c r="C12" i="26"/>
  <c r="G10" i="26"/>
  <c r="F10" i="26"/>
  <c r="H10" i="26" s="1"/>
  <c r="D10" i="26"/>
  <c r="C10" i="26"/>
  <c r="J9" i="26"/>
  <c r="L9" i="26" s="1"/>
  <c r="H9" i="26"/>
  <c r="K9" i="26" s="1"/>
  <c r="G9" i="26"/>
  <c r="F9" i="26"/>
  <c r="D9" i="26"/>
  <c r="C9" i="26"/>
  <c r="G8" i="26"/>
  <c r="F8" i="26"/>
  <c r="H8" i="26" s="1"/>
  <c r="D8" i="26"/>
  <c r="C8" i="26"/>
  <c r="J8" i="26" s="1"/>
  <c r="L8" i="26" s="1"/>
  <c r="G7" i="26"/>
  <c r="F7" i="26"/>
  <c r="H7" i="26" s="1"/>
  <c r="D7" i="26"/>
  <c r="C7" i="26"/>
  <c r="J6" i="26"/>
  <c r="L6" i="26" s="1"/>
  <c r="H6" i="26"/>
  <c r="K6" i="26" s="1"/>
  <c r="G6" i="26"/>
  <c r="F6" i="26"/>
  <c r="D6" i="26"/>
  <c r="C6" i="26"/>
  <c r="G5" i="26"/>
  <c r="F5" i="26"/>
  <c r="H5" i="26" s="1"/>
  <c r="D5" i="26"/>
  <c r="K5" i="26" s="1"/>
  <c r="C5" i="26"/>
  <c r="G4" i="26"/>
  <c r="F4" i="26"/>
  <c r="H4" i="26" s="1"/>
  <c r="D4" i="26"/>
  <c r="C4" i="26"/>
  <c r="J3" i="26"/>
  <c r="L3" i="26" s="1"/>
  <c r="H3" i="26"/>
  <c r="K3" i="26" s="1"/>
  <c r="G3" i="26"/>
  <c r="F3" i="26"/>
  <c r="D3" i="26"/>
  <c r="C3" i="26"/>
  <c r="D149" i="9"/>
  <c r="D148" i="9"/>
  <c r="D147" i="9"/>
  <c r="D146" i="9"/>
  <c r="H96" i="25"/>
  <c r="H85" i="25"/>
  <c r="G85" i="25"/>
  <c r="F85" i="25"/>
  <c r="D85" i="25"/>
  <c r="C85" i="25"/>
  <c r="G84" i="25"/>
  <c r="D84" i="25"/>
  <c r="F84" i="25" s="1"/>
  <c r="H84" i="25" s="1"/>
  <c r="C84" i="25"/>
  <c r="F83" i="25"/>
  <c r="H83" i="25" s="1"/>
  <c r="D83" i="25"/>
  <c r="G83" i="25" s="1"/>
  <c r="C83" i="25"/>
  <c r="H82" i="25"/>
  <c r="G82" i="25"/>
  <c r="F82" i="25"/>
  <c r="D82" i="25"/>
  <c r="C82" i="25"/>
  <c r="D81" i="25"/>
  <c r="C81" i="25"/>
  <c r="F81" i="25" s="1"/>
  <c r="H81" i="25" s="1"/>
  <c r="H80" i="25"/>
  <c r="G80" i="25"/>
  <c r="F80" i="25"/>
  <c r="D80" i="25"/>
  <c r="C80" i="25"/>
  <c r="D79" i="25"/>
  <c r="C79" i="25"/>
  <c r="G79" i="25" s="1"/>
  <c r="G78" i="25"/>
  <c r="F78" i="25"/>
  <c r="H78" i="25" s="1"/>
  <c r="D78" i="25"/>
  <c r="C78" i="25"/>
  <c r="H77" i="25"/>
  <c r="G77" i="25"/>
  <c r="F77" i="25"/>
  <c r="D77" i="25"/>
  <c r="C77" i="25"/>
  <c r="F71" i="25"/>
  <c r="F63" i="25"/>
  <c r="G63" i="25" s="1"/>
  <c r="D63" i="25"/>
  <c r="G62" i="25"/>
  <c r="F62" i="25"/>
  <c r="D62" i="25"/>
  <c r="D61" i="25"/>
  <c r="F61" i="25" s="1"/>
  <c r="G61" i="25" s="1"/>
  <c r="D60" i="25"/>
  <c r="F60" i="25" s="1"/>
  <c r="G60" i="25" s="1"/>
  <c r="D59" i="25"/>
  <c r="F59" i="25" s="1"/>
  <c r="G59" i="25" s="1"/>
  <c r="D58" i="25"/>
  <c r="F58" i="25" s="1"/>
  <c r="G58" i="25" s="1"/>
  <c r="G52" i="25"/>
  <c r="F52" i="25"/>
  <c r="D52" i="25"/>
  <c r="G51" i="25"/>
  <c r="D51" i="25"/>
  <c r="F51" i="25" s="1"/>
  <c r="G50" i="25"/>
  <c r="F50" i="25"/>
  <c r="D50" i="25"/>
  <c r="G49" i="25"/>
  <c r="F49" i="25"/>
  <c r="D49" i="25"/>
  <c r="G48" i="25"/>
  <c r="F48" i="25"/>
  <c r="D48" i="25"/>
  <c r="G47" i="25"/>
  <c r="D47" i="25"/>
  <c r="F47" i="25" s="1"/>
  <c r="G46" i="25"/>
  <c r="F46" i="25"/>
  <c r="D46" i="25"/>
  <c r="G45" i="25"/>
  <c r="F45" i="25"/>
  <c r="D45" i="25"/>
  <c r="G44" i="25"/>
  <c r="F44" i="25"/>
  <c r="D44" i="25"/>
  <c r="G43" i="25"/>
  <c r="D43" i="25"/>
  <c r="F43" i="25" s="1"/>
  <c r="G42" i="25"/>
  <c r="F42" i="25"/>
  <c r="D42" i="25"/>
  <c r="G41" i="25"/>
  <c r="F41" i="25"/>
  <c r="D41" i="25"/>
  <c r="G40" i="25"/>
  <c r="F40" i="25"/>
  <c r="D40" i="25"/>
  <c r="G39" i="25"/>
  <c r="D39" i="25"/>
  <c r="F39" i="25" s="1"/>
  <c r="G38" i="25"/>
  <c r="F38" i="25"/>
  <c r="D38" i="25"/>
  <c r="G37" i="25"/>
  <c r="F37" i="25"/>
  <c r="D37" i="25"/>
  <c r="G36" i="25"/>
  <c r="F36" i="25"/>
  <c r="D36" i="25"/>
  <c r="G35" i="25"/>
  <c r="D35" i="25"/>
  <c r="F35" i="25" s="1"/>
  <c r="G34" i="25"/>
  <c r="F34" i="25"/>
  <c r="D34" i="25"/>
  <c r="G33" i="25"/>
  <c r="F33" i="25"/>
  <c r="D33" i="25"/>
  <c r="G32" i="25"/>
  <c r="F32" i="25"/>
  <c r="D32" i="25"/>
  <c r="G31" i="25"/>
  <c r="D31" i="25"/>
  <c r="F31" i="25" s="1"/>
  <c r="G30" i="25"/>
  <c r="F30" i="25"/>
  <c r="D30" i="25"/>
  <c r="G29" i="25"/>
  <c r="F29" i="25"/>
  <c r="D29" i="25"/>
  <c r="G28" i="25"/>
  <c r="F28" i="25"/>
  <c r="D28" i="25"/>
  <c r="D21" i="25"/>
  <c r="C21" i="25"/>
  <c r="F21" i="25" s="1"/>
  <c r="H21" i="25" s="1"/>
  <c r="F20" i="25"/>
  <c r="H20" i="25" s="1"/>
  <c r="D20" i="25"/>
  <c r="C20" i="25"/>
  <c r="F19" i="25"/>
  <c r="H19" i="25" s="1"/>
  <c r="D19" i="25"/>
  <c r="C19" i="25"/>
  <c r="D18" i="25"/>
  <c r="C18" i="25"/>
  <c r="F18" i="25" s="1"/>
  <c r="H18" i="25" s="1"/>
  <c r="G11" i="25"/>
  <c r="H11" i="25" s="1"/>
  <c r="F11" i="25"/>
  <c r="D11" i="25"/>
  <c r="C11" i="25"/>
  <c r="G10" i="25"/>
  <c r="H10" i="25" s="1"/>
  <c r="F10" i="25"/>
  <c r="D10" i="25"/>
  <c r="C10" i="25"/>
  <c r="G9" i="25"/>
  <c r="F9" i="25"/>
  <c r="H9" i="25" s="1"/>
  <c r="D9" i="25"/>
  <c r="C9" i="25"/>
  <c r="G8" i="25"/>
  <c r="H8" i="25" s="1"/>
  <c r="F8" i="25"/>
  <c r="D8" i="25"/>
  <c r="C8" i="25"/>
  <c r="G7" i="25"/>
  <c r="H7" i="25" s="1"/>
  <c r="F7" i="25"/>
  <c r="D7" i="25"/>
  <c r="C7" i="25"/>
  <c r="G6" i="25"/>
  <c r="F6" i="25"/>
  <c r="H6" i="25" s="1"/>
  <c r="D6" i="25"/>
  <c r="C6" i="25"/>
  <c r="G5" i="25"/>
  <c r="H5" i="25" s="1"/>
  <c r="F5" i="25"/>
  <c r="D5" i="25"/>
  <c r="C5" i="25"/>
  <c r="G4" i="25"/>
  <c r="H4" i="25" s="1"/>
  <c r="F4" i="25"/>
  <c r="D4" i="25"/>
  <c r="C4" i="25"/>
  <c r="G3" i="25"/>
  <c r="F3" i="25"/>
  <c r="H3" i="25" s="1"/>
  <c r="D3" i="25"/>
  <c r="C3" i="25"/>
  <c r="D143" i="9"/>
  <c r="D142" i="9"/>
  <c r="D141" i="9"/>
  <c r="D140" i="9"/>
  <c r="G10" i="24"/>
  <c r="F10" i="24"/>
  <c r="H10" i="24" s="1"/>
  <c r="D10" i="24"/>
  <c r="K10" i="24" s="1"/>
  <c r="C10" i="24"/>
  <c r="J10" i="24" s="1"/>
  <c r="L10" i="24" s="1"/>
  <c r="D84" i="24"/>
  <c r="G84" i="24" s="1"/>
  <c r="C84" i="24"/>
  <c r="H96" i="24"/>
  <c r="D85" i="24"/>
  <c r="G85" i="24" s="1"/>
  <c r="C85" i="24"/>
  <c r="F83" i="24"/>
  <c r="H83" i="24" s="1"/>
  <c r="D83" i="24"/>
  <c r="G83" i="24" s="1"/>
  <c r="C83" i="24"/>
  <c r="H82" i="24"/>
  <c r="F82" i="24"/>
  <c r="D82" i="24"/>
  <c r="G82" i="24" s="1"/>
  <c r="C82" i="24"/>
  <c r="D81" i="24"/>
  <c r="G81" i="24" s="1"/>
  <c r="C81" i="24"/>
  <c r="F80" i="24"/>
  <c r="H80" i="24" s="1"/>
  <c r="D80" i="24"/>
  <c r="G80" i="24" s="1"/>
  <c r="C80" i="24"/>
  <c r="D79" i="24"/>
  <c r="C79" i="24"/>
  <c r="F79" i="24" s="1"/>
  <c r="H79" i="24" s="1"/>
  <c r="G78" i="24"/>
  <c r="D78" i="24"/>
  <c r="C78" i="24"/>
  <c r="F78" i="24" s="1"/>
  <c r="H78" i="24" s="1"/>
  <c r="D77" i="24"/>
  <c r="F77" i="24" s="1"/>
  <c r="H77" i="24" s="1"/>
  <c r="C77" i="24"/>
  <c r="G77" i="24" s="1"/>
  <c r="F71" i="24"/>
  <c r="F63" i="24"/>
  <c r="G63" i="24" s="1"/>
  <c r="D63" i="24"/>
  <c r="D62" i="24"/>
  <c r="F62" i="24" s="1"/>
  <c r="G62" i="24" s="1"/>
  <c r="D61" i="24"/>
  <c r="F61" i="24" s="1"/>
  <c r="G61" i="24" s="1"/>
  <c r="G60" i="24"/>
  <c r="F60" i="24"/>
  <c r="D60" i="24"/>
  <c r="F59" i="24"/>
  <c r="G59" i="24" s="1"/>
  <c r="D59" i="24"/>
  <c r="F58" i="24"/>
  <c r="G58" i="24" s="1"/>
  <c r="D58" i="24"/>
  <c r="G52" i="24"/>
  <c r="D52" i="24"/>
  <c r="F52" i="24" s="1"/>
  <c r="G51" i="24"/>
  <c r="F51" i="24"/>
  <c r="D51" i="24"/>
  <c r="G50" i="24"/>
  <c r="F50" i="24"/>
  <c r="D50" i="24"/>
  <c r="G49" i="24"/>
  <c r="F49" i="24"/>
  <c r="D49" i="24"/>
  <c r="G48" i="24"/>
  <c r="D48" i="24"/>
  <c r="F48" i="24" s="1"/>
  <c r="G47" i="24"/>
  <c r="F47" i="24"/>
  <c r="D47" i="24"/>
  <c r="G46" i="24"/>
  <c r="F46" i="24"/>
  <c r="D46" i="24"/>
  <c r="G45" i="24"/>
  <c r="F45" i="24"/>
  <c r="D45" i="24"/>
  <c r="G44" i="24"/>
  <c r="D44" i="24"/>
  <c r="F44" i="24" s="1"/>
  <c r="G43" i="24"/>
  <c r="F43" i="24"/>
  <c r="D43" i="24"/>
  <c r="G42" i="24"/>
  <c r="F42" i="24"/>
  <c r="D42" i="24"/>
  <c r="G41" i="24"/>
  <c r="F41" i="24"/>
  <c r="D41" i="24"/>
  <c r="G40" i="24"/>
  <c r="D40" i="24"/>
  <c r="F40" i="24" s="1"/>
  <c r="G39" i="24"/>
  <c r="F39" i="24"/>
  <c r="D39" i="24"/>
  <c r="G38" i="24"/>
  <c r="F38" i="24"/>
  <c r="D38" i="24"/>
  <c r="G37" i="24"/>
  <c r="F37" i="24"/>
  <c r="D37" i="24"/>
  <c r="G36" i="24"/>
  <c r="D36" i="24"/>
  <c r="F36" i="24" s="1"/>
  <c r="G35" i="24"/>
  <c r="F35" i="24"/>
  <c r="D35" i="24"/>
  <c r="G34" i="24"/>
  <c r="F34" i="24"/>
  <c r="D34" i="24"/>
  <c r="G33" i="24"/>
  <c r="F33" i="24"/>
  <c r="D33" i="24"/>
  <c r="G32" i="24"/>
  <c r="D32" i="24"/>
  <c r="F32" i="24" s="1"/>
  <c r="G31" i="24"/>
  <c r="F31" i="24"/>
  <c r="D31" i="24"/>
  <c r="G30" i="24"/>
  <c r="F30" i="24"/>
  <c r="D30" i="24"/>
  <c r="G29" i="24"/>
  <c r="F29" i="24"/>
  <c r="D29" i="24"/>
  <c r="G28" i="24"/>
  <c r="D28" i="24"/>
  <c r="F28" i="24" s="1"/>
  <c r="D21" i="24"/>
  <c r="F21" i="24" s="1"/>
  <c r="H21" i="24" s="1"/>
  <c r="C21" i="24"/>
  <c r="D20" i="24"/>
  <c r="F20" i="24" s="1"/>
  <c r="H20" i="24" s="1"/>
  <c r="C20" i="24"/>
  <c r="D19" i="24"/>
  <c r="F19" i="24" s="1"/>
  <c r="H19" i="24" s="1"/>
  <c r="C19" i="24"/>
  <c r="D18" i="24"/>
  <c r="F18" i="24" s="1"/>
  <c r="H18" i="24" s="1"/>
  <c r="C18" i="24"/>
  <c r="G11" i="24"/>
  <c r="F11" i="24"/>
  <c r="D11" i="24"/>
  <c r="C11" i="24"/>
  <c r="G9" i="24"/>
  <c r="F9" i="24"/>
  <c r="H9" i="24" s="1"/>
  <c r="D9" i="24"/>
  <c r="C9" i="24"/>
  <c r="G8" i="24"/>
  <c r="F8" i="24"/>
  <c r="H8" i="24" s="1"/>
  <c r="J8" i="24" s="1"/>
  <c r="L8" i="24" s="1"/>
  <c r="D8" i="24"/>
  <c r="K8" i="24" s="1"/>
  <c r="C8" i="24"/>
  <c r="K7" i="24"/>
  <c r="H7" i="24"/>
  <c r="G7" i="24"/>
  <c r="F7" i="24"/>
  <c r="D7" i="24"/>
  <c r="C7" i="24"/>
  <c r="J7" i="24" s="1"/>
  <c r="L7" i="24" s="1"/>
  <c r="G6" i="24"/>
  <c r="F6" i="24"/>
  <c r="H6" i="24" s="1"/>
  <c r="D6" i="24"/>
  <c r="C6" i="24"/>
  <c r="G5" i="24"/>
  <c r="F5" i="24"/>
  <c r="H5" i="24" s="1"/>
  <c r="J5" i="24" s="1"/>
  <c r="L5" i="24" s="1"/>
  <c r="D5" i="24"/>
  <c r="C5" i="24"/>
  <c r="K4" i="24"/>
  <c r="H4" i="24"/>
  <c r="G4" i="24"/>
  <c r="F4" i="24"/>
  <c r="D4" i="24"/>
  <c r="C4" i="24"/>
  <c r="J4" i="24" s="1"/>
  <c r="L4" i="24" s="1"/>
  <c r="G3" i="24"/>
  <c r="F3" i="24"/>
  <c r="H3" i="24" s="1"/>
  <c r="D3" i="24"/>
  <c r="C3" i="24"/>
  <c r="D137" i="9"/>
  <c r="D136" i="9"/>
  <c r="D135" i="9"/>
  <c r="H102" i="23"/>
  <c r="D91" i="23"/>
  <c r="G91" i="23" s="1"/>
  <c r="C91" i="23"/>
  <c r="D90" i="23"/>
  <c r="F90" i="23" s="1"/>
  <c r="H90" i="23" s="1"/>
  <c r="C90" i="23"/>
  <c r="D89" i="23"/>
  <c r="G89" i="23" s="1"/>
  <c r="C89" i="23"/>
  <c r="H88" i="23"/>
  <c r="F88" i="23"/>
  <c r="D88" i="23"/>
  <c r="C88" i="23"/>
  <c r="G88" i="23" s="1"/>
  <c r="G87" i="23"/>
  <c r="D87" i="23"/>
  <c r="F87" i="23" s="1"/>
  <c r="H87" i="23" s="1"/>
  <c r="C87" i="23"/>
  <c r="F86" i="23"/>
  <c r="H86" i="23" s="1"/>
  <c r="D86" i="23"/>
  <c r="C86" i="23"/>
  <c r="F85" i="23"/>
  <c r="H85" i="23" s="1"/>
  <c r="D85" i="23"/>
  <c r="G85" i="23" s="1"/>
  <c r="C85" i="23"/>
  <c r="D84" i="23"/>
  <c r="C84" i="23"/>
  <c r="G84" i="23" s="1"/>
  <c r="D83" i="23"/>
  <c r="F83" i="23" s="1"/>
  <c r="H83" i="23" s="1"/>
  <c r="C83" i="23"/>
  <c r="G83" i="23" s="1"/>
  <c r="D82" i="23"/>
  <c r="C82" i="23"/>
  <c r="G82" i="23" s="1"/>
  <c r="D81" i="23"/>
  <c r="C81" i="23"/>
  <c r="D80" i="23"/>
  <c r="C80" i="23"/>
  <c r="F80" i="23" s="1"/>
  <c r="H80" i="23" s="1"/>
  <c r="F74" i="23"/>
  <c r="F66" i="23"/>
  <c r="G66" i="23" s="1"/>
  <c r="D66" i="23"/>
  <c r="D65" i="23"/>
  <c r="F65" i="23" s="1"/>
  <c r="G65" i="23" s="1"/>
  <c r="G64" i="23"/>
  <c r="F64" i="23"/>
  <c r="D64" i="23"/>
  <c r="D63" i="23"/>
  <c r="F63" i="23" s="1"/>
  <c r="G63" i="23" s="1"/>
  <c r="F62" i="23"/>
  <c r="G62" i="23" s="1"/>
  <c r="D62" i="23"/>
  <c r="D61" i="23"/>
  <c r="F61" i="23" s="1"/>
  <c r="G61" i="23" s="1"/>
  <c r="G60" i="23"/>
  <c r="F60" i="23"/>
  <c r="D60" i="23"/>
  <c r="D59" i="23"/>
  <c r="F59" i="23" s="1"/>
  <c r="G59" i="23" s="1"/>
  <c r="F58" i="23"/>
  <c r="G58" i="23" s="1"/>
  <c r="D58" i="23"/>
  <c r="G52" i="23"/>
  <c r="D52" i="23"/>
  <c r="F52" i="23" s="1"/>
  <c r="G51" i="23"/>
  <c r="F51" i="23"/>
  <c r="D51" i="23"/>
  <c r="G50" i="23"/>
  <c r="D50" i="23"/>
  <c r="F50" i="23" s="1"/>
  <c r="G49" i="23"/>
  <c r="F49" i="23"/>
  <c r="D49" i="23"/>
  <c r="G48" i="23"/>
  <c r="D48" i="23"/>
  <c r="F48" i="23" s="1"/>
  <c r="G47" i="23"/>
  <c r="F47" i="23"/>
  <c r="D47" i="23"/>
  <c r="G46" i="23"/>
  <c r="D46" i="23"/>
  <c r="F46" i="23" s="1"/>
  <c r="G45" i="23"/>
  <c r="F45" i="23"/>
  <c r="D45" i="23"/>
  <c r="G44" i="23"/>
  <c r="D44" i="23"/>
  <c r="F44" i="23" s="1"/>
  <c r="G43" i="23"/>
  <c r="F43" i="23"/>
  <c r="D43" i="23"/>
  <c r="G42" i="23"/>
  <c r="D42" i="23"/>
  <c r="F42" i="23" s="1"/>
  <c r="G41" i="23"/>
  <c r="F41" i="23"/>
  <c r="D41" i="23"/>
  <c r="G40" i="23"/>
  <c r="D40" i="23"/>
  <c r="F40" i="23" s="1"/>
  <c r="G39" i="23"/>
  <c r="F39" i="23"/>
  <c r="D39" i="23"/>
  <c r="G38" i="23"/>
  <c r="D38" i="23"/>
  <c r="F38" i="23" s="1"/>
  <c r="G37" i="23"/>
  <c r="F37" i="23"/>
  <c r="D37" i="23"/>
  <c r="G36" i="23"/>
  <c r="D36" i="23"/>
  <c r="F36" i="23" s="1"/>
  <c r="G35" i="23"/>
  <c r="F35" i="23"/>
  <c r="D35" i="23"/>
  <c r="G34" i="23"/>
  <c r="D34" i="23"/>
  <c r="F34" i="23" s="1"/>
  <c r="G33" i="23"/>
  <c r="F33" i="23"/>
  <c r="D33" i="23"/>
  <c r="G32" i="23"/>
  <c r="D32" i="23"/>
  <c r="F32" i="23" s="1"/>
  <c r="G31" i="23"/>
  <c r="F31" i="23"/>
  <c r="D31" i="23"/>
  <c r="G30" i="23"/>
  <c r="D30" i="23"/>
  <c r="F30" i="23" s="1"/>
  <c r="G29" i="23"/>
  <c r="F29" i="23"/>
  <c r="D29" i="23"/>
  <c r="G28" i="23"/>
  <c r="D28" i="23"/>
  <c r="F28" i="23" s="1"/>
  <c r="D21" i="23"/>
  <c r="F21" i="23" s="1"/>
  <c r="H21" i="23" s="1"/>
  <c r="C21" i="23"/>
  <c r="D20" i="23"/>
  <c r="F20" i="23" s="1"/>
  <c r="H20" i="23" s="1"/>
  <c r="C20" i="23"/>
  <c r="D19" i="23"/>
  <c r="C19" i="23"/>
  <c r="D18" i="23"/>
  <c r="F18" i="23" s="1"/>
  <c r="H18" i="23" s="1"/>
  <c r="C18" i="23"/>
  <c r="K11" i="23"/>
  <c r="H11" i="23"/>
  <c r="G11" i="23"/>
  <c r="F11" i="23"/>
  <c r="D11" i="23"/>
  <c r="C11" i="23"/>
  <c r="J11" i="23" s="1"/>
  <c r="L11" i="23" s="1"/>
  <c r="G10" i="23"/>
  <c r="F10" i="23"/>
  <c r="H10" i="23" s="1"/>
  <c r="K10" i="23" s="1"/>
  <c r="D10" i="23"/>
  <c r="C10" i="23"/>
  <c r="J9" i="23"/>
  <c r="L9" i="23" s="1"/>
  <c r="H9" i="23"/>
  <c r="K9" i="23" s="1"/>
  <c r="G9" i="23"/>
  <c r="F9" i="23"/>
  <c r="D9" i="23"/>
  <c r="C9" i="23"/>
  <c r="H8" i="23"/>
  <c r="G8" i="23"/>
  <c r="F8" i="23"/>
  <c r="D8" i="23"/>
  <c r="K8" i="23" s="1"/>
  <c r="C8" i="23"/>
  <c r="J8" i="23" s="1"/>
  <c r="L8" i="23" s="1"/>
  <c r="G7" i="23"/>
  <c r="F7" i="23"/>
  <c r="H7" i="23" s="1"/>
  <c r="K7" i="23" s="1"/>
  <c r="D7" i="23"/>
  <c r="C7" i="23"/>
  <c r="J6" i="23"/>
  <c r="L6" i="23" s="1"/>
  <c r="H6" i="23"/>
  <c r="K6" i="23" s="1"/>
  <c r="G6" i="23"/>
  <c r="F6" i="23"/>
  <c r="D6" i="23"/>
  <c r="C6" i="23"/>
  <c r="H5" i="23"/>
  <c r="G5" i="23"/>
  <c r="F5" i="23"/>
  <c r="D5" i="23"/>
  <c r="K5" i="23" s="1"/>
  <c r="C5" i="23"/>
  <c r="J5" i="23" s="1"/>
  <c r="L5" i="23" s="1"/>
  <c r="G4" i="23"/>
  <c r="F4" i="23"/>
  <c r="H4" i="23" s="1"/>
  <c r="K4" i="23" s="1"/>
  <c r="D4" i="23"/>
  <c r="C4" i="23"/>
  <c r="J3" i="23"/>
  <c r="L3" i="23" s="1"/>
  <c r="H3" i="23"/>
  <c r="K3" i="23" s="1"/>
  <c r="G3" i="23"/>
  <c r="F3" i="23"/>
  <c r="D3" i="23"/>
  <c r="C3" i="23"/>
  <c r="D132" i="9"/>
  <c r="D131" i="9"/>
  <c r="D130" i="9"/>
  <c r="D129" i="9"/>
  <c r="H10" i="22"/>
  <c r="K10" i="22" s="1"/>
  <c r="G10" i="22"/>
  <c r="F10" i="22"/>
  <c r="D10" i="22"/>
  <c r="C10" i="22"/>
  <c r="D85" i="22"/>
  <c r="G85" i="22" s="1"/>
  <c r="C85" i="22"/>
  <c r="H96" i="22"/>
  <c r="D84" i="22"/>
  <c r="C84" i="22"/>
  <c r="D83" i="22"/>
  <c r="C83" i="22"/>
  <c r="F83" i="22" s="1"/>
  <c r="H83" i="22" s="1"/>
  <c r="D82" i="22"/>
  <c r="C82" i="22"/>
  <c r="F82" i="22" s="1"/>
  <c r="H82" i="22" s="1"/>
  <c r="D81" i="22"/>
  <c r="G81" i="22" s="1"/>
  <c r="C81" i="22"/>
  <c r="G80" i="22"/>
  <c r="F80" i="22"/>
  <c r="H80" i="22" s="1"/>
  <c r="D80" i="22"/>
  <c r="C80" i="22"/>
  <c r="F79" i="22"/>
  <c r="H79" i="22" s="1"/>
  <c r="D79" i="22"/>
  <c r="G79" i="22" s="1"/>
  <c r="C79" i="22"/>
  <c r="D78" i="22"/>
  <c r="G78" i="22" s="1"/>
  <c r="C78" i="22"/>
  <c r="D77" i="22"/>
  <c r="C77" i="22"/>
  <c r="G77" i="22" s="1"/>
  <c r="F71" i="22"/>
  <c r="G63" i="22"/>
  <c r="F63" i="22"/>
  <c r="D63" i="22"/>
  <c r="F62" i="22"/>
  <c r="G62" i="22" s="1"/>
  <c r="D62" i="22"/>
  <c r="D61" i="22"/>
  <c r="F61" i="22" s="1"/>
  <c r="G61" i="22" s="1"/>
  <c r="D60" i="22"/>
  <c r="F60" i="22" s="1"/>
  <c r="G60" i="22" s="1"/>
  <c r="D59" i="22"/>
  <c r="F59" i="22" s="1"/>
  <c r="G59" i="22" s="1"/>
  <c r="D58" i="22"/>
  <c r="F58" i="22" s="1"/>
  <c r="G58" i="22" s="1"/>
  <c r="G52" i="22"/>
  <c r="F52" i="22"/>
  <c r="D52" i="22"/>
  <c r="G51" i="22"/>
  <c r="D51" i="22"/>
  <c r="F51" i="22" s="1"/>
  <c r="G50" i="22"/>
  <c r="F50" i="22"/>
  <c r="D50" i="22"/>
  <c r="G49" i="22"/>
  <c r="F49" i="22"/>
  <c r="D49" i="22"/>
  <c r="G48" i="22"/>
  <c r="F48" i="22"/>
  <c r="D48" i="22"/>
  <c r="G47" i="22"/>
  <c r="D47" i="22"/>
  <c r="F47" i="22" s="1"/>
  <c r="G46" i="22"/>
  <c r="F46" i="22"/>
  <c r="D46" i="22"/>
  <c r="G45" i="22"/>
  <c r="F45" i="22"/>
  <c r="D45" i="22"/>
  <c r="G44" i="22"/>
  <c r="F44" i="22"/>
  <c r="D44" i="22"/>
  <c r="G43" i="22"/>
  <c r="D43" i="22"/>
  <c r="F43" i="22" s="1"/>
  <c r="G42" i="22"/>
  <c r="F42" i="22"/>
  <c r="D42" i="22"/>
  <c r="G41" i="22"/>
  <c r="F41" i="22"/>
  <c r="D41" i="22"/>
  <c r="G40" i="22"/>
  <c r="F40" i="22"/>
  <c r="D40" i="22"/>
  <c r="G39" i="22"/>
  <c r="D39" i="22"/>
  <c r="F39" i="22" s="1"/>
  <c r="G38" i="22"/>
  <c r="F38" i="22"/>
  <c r="D38" i="22"/>
  <c r="G37" i="22"/>
  <c r="F37" i="22"/>
  <c r="D37" i="22"/>
  <c r="G36" i="22"/>
  <c r="F36" i="22"/>
  <c r="D36" i="22"/>
  <c r="G35" i="22"/>
  <c r="D35" i="22"/>
  <c r="F35" i="22" s="1"/>
  <c r="G34" i="22"/>
  <c r="F34" i="22"/>
  <c r="D34" i="22"/>
  <c r="G33" i="22"/>
  <c r="F33" i="22"/>
  <c r="D33" i="22"/>
  <c r="G32" i="22"/>
  <c r="F32" i="22"/>
  <c r="D32" i="22"/>
  <c r="G31" i="22"/>
  <c r="D31" i="22"/>
  <c r="F31" i="22" s="1"/>
  <c r="G30" i="22"/>
  <c r="F30" i="22"/>
  <c r="D30" i="22"/>
  <c r="G29" i="22"/>
  <c r="F29" i="22"/>
  <c r="D29" i="22"/>
  <c r="G28" i="22"/>
  <c r="F28" i="22"/>
  <c r="D28" i="22"/>
  <c r="D21" i="22"/>
  <c r="F21" i="22" s="1"/>
  <c r="H21" i="22" s="1"/>
  <c r="C21" i="22"/>
  <c r="D20" i="22"/>
  <c r="F20" i="22" s="1"/>
  <c r="H20" i="22" s="1"/>
  <c r="C20" i="22"/>
  <c r="D19" i="22"/>
  <c r="C19" i="22"/>
  <c r="F19" i="22" s="1"/>
  <c r="H19" i="22" s="1"/>
  <c r="D18" i="22"/>
  <c r="F18" i="22" s="1"/>
  <c r="H18" i="22" s="1"/>
  <c r="C18" i="22"/>
  <c r="G11" i="22"/>
  <c r="H11" i="22" s="1"/>
  <c r="F11" i="22"/>
  <c r="D11" i="22"/>
  <c r="C11" i="22"/>
  <c r="G9" i="22"/>
  <c r="F9" i="22"/>
  <c r="H9" i="22" s="1"/>
  <c r="K9" i="22" s="1"/>
  <c r="D9" i="22"/>
  <c r="C9" i="22"/>
  <c r="G8" i="22"/>
  <c r="F8" i="22"/>
  <c r="H8" i="22" s="1"/>
  <c r="J8" i="22" s="1"/>
  <c r="L8" i="22" s="1"/>
  <c r="D8" i="22"/>
  <c r="K8" i="22" s="1"/>
  <c r="C8" i="22"/>
  <c r="K7" i="22"/>
  <c r="H7" i="22"/>
  <c r="G7" i="22"/>
  <c r="F7" i="22"/>
  <c r="D7" i="22"/>
  <c r="C7" i="22"/>
  <c r="J7" i="22" s="1"/>
  <c r="L7" i="22" s="1"/>
  <c r="G6" i="22"/>
  <c r="F6" i="22"/>
  <c r="H6" i="22" s="1"/>
  <c r="K6" i="22" s="1"/>
  <c r="D6" i="22"/>
  <c r="C6" i="22"/>
  <c r="J6" i="22" s="1"/>
  <c r="L6" i="22" s="1"/>
  <c r="G5" i="22"/>
  <c r="F5" i="22"/>
  <c r="H5" i="22" s="1"/>
  <c r="J5" i="22" s="1"/>
  <c r="L5" i="22" s="1"/>
  <c r="D5" i="22"/>
  <c r="K5" i="22" s="1"/>
  <c r="C5" i="22"/>
  <c r="K4" i="22"/>
  <c r="H4" i="22"/>
  <c r="G4" i="22"/>
  <c r="F4" i="22"/>
  <c r="D4" i="22"/>
  <c r="C4" i="22"/>
  <c r="J4" i="22" s="1"/>
  <c r="L4" i="22" s="1"/>
  <c r="G3" i="22"/>
  <c r="F3" i="22"/>
  <c r="H3" i="22" s="1"/>
  <c r="K3" i="22" s="1"/>
  <c r="D3" i="22"/>
  <c r="C3" i="22"/>
  <c r="J3" i="22" s="1"/>
  <c r="L3" i="22" s="1"/>
  <c r="D126" i="9"/>
  <c r="D125" i="9"/>
  <c r="D124" i="9"/>
  <c r="D123" i="9"/>
  <c r="H94" i="21"/>
  <c r="D83" i="21"/>
  <c r="G83" i="21" s="1"/>
  <c r="C83" i="21"/>
  <c r="G82" i="21"/>
  <c r="F82" i="21"/>
  <c r="H82" i="21" s="1"/>
  <c r="D82" i="21"/>
  <c r="C82" i="21"/>
  <c r="D81" i="21"/>
  <c r="C81" i="21"/>
  <c r="D80" i="21"/>
  <c r="G80" i="21" s="1"/>
  <c r="C80" i="21"/>
  <c r="D79" i="21"/>
  <c r="C79" i="21"/>
  <c r="G78" i="21"/>
  <c r="F78" i="21"/>
  <c r="H78" i="21" s="1"/>
  <c r="D78" i="21"/>
  <c r="C78" i="21"/>
  <c r="H77" i="21"/>
  <c r="G77" i="21"/>
  <c r="F77" i="21"/>
  <c r="D77" i="21"/>
  <c r="C77" i="21"/>
  <c r="D76" i="21"/>
  <c r="G76" i="21" s="1"/>
  <c r="C76" i="21"/>
  <c r="F70" i="21"/>
  <c r="D62" i="21"/>
  <c r="F62" i="21" s="1"/>
  <c r="G62" i="21" s="1"/>
  <c r="D61" i="21"/>
  <c r="F61" i="21" s="1"/>
  <c r="G61" i="21" s="1"/>
  <c r="D60" i="21"/>
  <c r="F60" i="21" s="1"/>
  <c r="G60" i="21" s="1"/>
  <c r="G59" i="21"/>
  <c r="F59" i="21"/>
  <c r="D59" i="21"/>
  <c r="G58" i="21"/>
  <c r="F58" i="21"/>
  <c r="D58" i="21"/>
  <c r="D57" i="21"/>
  <c r="F57" i="21" s="1"/>
  <c r="G57" i="21" s="1"/>
  <c r="G51" i="21"/>
  <c r="D51" i="21"/>
  <c r="F51" i="21" s="1"/>
  <c r="G50" i="21"/>
  <c r="F50" i="21"/>
  <c r="D50" i="21"/>
  <c r="G49" i="21"/>
  <c r="F49" i="21"/>
  <c r="D49" i="21"/>
  <c r="G48" i="21"/>
  <c r="D48" i="21"/>
  <c r="F48" i="21" s="1"/>
  <c r="G47" i="21"/>
  <c r="D47" i="21"/>
  <c r="F47" i="21" s="1"/>
  <c r="G46" i="21"/>
  <c r="F46" i="21"/>
  <c r="D46" i="21"/>
  <c r="G45" i="21"/>
  <c r="F45" i="21"/>
  <c r="D45" i="21"/>
  <c r="G44" i="21"/>
  <c r="D44" i="21"/>
  <c r="F44" i="21" s="1"/>
  <c r="G43" i="21"/>
  <c r="D43" i="21"/>
  <c r="F43" i="21" s="1"/>
  <c r="G42" i="21"/>
  <c r="F42" i="21"/>
  <c r="D42" i="21"/>
  <c r="G41" i="21"/>
  <c r="F41" i="21"/>
  <c r="D41" i="21"/>
  <c r="G40" i="21"/>
  <c r="D40" i="21"/>
  <c r="F40" i="21" s="1"/>
  <c r="G39" i="21"/>
  <c r="D39" i="21"/>
  <c r="F39" i="21" s="1"/>
  <c r="G38" i="21"/>
  <c r="F38" i="21"/>
  <c r="D38" i="21"/>
  <c r="G37" i="21"/>
  <c r="F37" i="21"/>
  <c r="D37" i="21"/>
  <c r="G36" i="21"/>
  <c r="D36" i="21"/>
  <c r="F36" i="21" s="1"/>
  <c r="G35" i="21"/>
  <c r="D35" i="21"/>
  <c r="F35" i="21" s="1"/>
  <c r="G34" i="21"/>
  <c r="F34" i="21"/>
  <c r="D34" i="21"/>
  <c r="G33" i="21"/>
  <c r="F33" i="21"/>
  <c r="D33" i="21"/>
  <c r="G32" i="21"/>
  <c r="D32" i="21"/>
  <c r="F32" i="21" s="1"/>
  <c r="G31" i="21"/>
  <c r="D31" i="21"/>
  <c r="F31" i="21" s="1"/>
  <c r="G30" i="21"/>
  <c r="F30" i="21"/>
  <c r="D30" i="21"/>
  <c r="G29" i="21"/>
  <c r="F29" i="21"/>
  <c r="D29" i="21"/>
  <c r="G28" i="21"/>
  <c r="D28" i="21"/>
  <c r="F28" i="21" s="1"/>
  <c r="G27" i="21"/>
  <c r="D27" i="21"/>
  <c r="F27" i="21" s="1"/>
  <c r="D20" i="21"/>
  <c r="F20" i="21" s="1"/>
  <c r="H20" i="21" s="1"/>
  <c r="C20" i="21"/>
  <c r="F19" i="21"/>
  <c r="H19" i="21" s="1"/>
  <c r="D19" i="21"/>
  <c r="C19" i="21"/>
  <c r="D18" i="21"/>
  <c r="F18" i="21" s="1"/>
  <c r="H18" i="21" s="1"/>
  <c r="C18" i="21"/>
  <c r="D17" i="21"/>
  <c r="F17" i="21" s="1"/>
  <c r="H17" i="21" s="1"/>
  <c r="H21" i="21" s="1"/>
  <c r="C17" i="21"/>
  <c r="G10" i="21"/>
  <c r="F10" i="21"/>
  <c r="H10" i="21" s="1"/>
  <c r="D10" i="21"/>
  <c r="K10" i="21" s="1"/>
  <c r="C10" i="21"/>
  <c r="J10" i="21" s="1"/>
  <c r="L10" i="21" s="1"/>
  <c r="G9" i="21"/>
  <c r="F9" i="21"/>
  <c r="H9" i="21" s="1"/>
  <c r="D9" i="21"/>
  <c r="C9" i="21"/>
  <c r="G8" i="21"/>
  <c r="F8" i="21"/>
  <c r="H8" i="21" s="1"/>
  <c r="D8" i="21"/>
  <c r="C8" i="21"/>
  <c r="G7" i="21"/>
  <c r="F7" i="21"/>
  <c r="H7" i="21" s="1"/>
  <c r="D7" i="21"/>
  <c r="K7" i="21" s="1"/>
  <c r="C7" i="21"/>
  <c r="J7" i="21" s="1"/>
  <c r="L7" i="21" s="1"/>
  <c r="G6" i="21"/>
  <c r="F6" i="21"/>
  <c r="H6" i="21" s="1"/>
  <c r="D6" i="21"/>
  <c r="C6" i="21"/>
  <c r="G5" i="21"/>
  <c r="F5" i="21"/>
  <c r="H5" i="21" s="1"/>
  <c r="D5" i="21"/>
  <c r="C5" i="21"/>
  <c r="G4" i="21"/>
  <c r="F4" i="21"/>
  <c r="H4" i="21" s="1"/>
  <c r="D4" i="21"/>
  <c r="K4" i="21" s="1"/>
  <c r="C4" i="21"/>
  <c r="J4" i="21" s="1"/>
  <c r="L4" i="21" s="1"/>
  <c r="G3" i="21"/>
  <c r="F3" i="21"/>
  <c r="H3" i="21" s="1"/>
  <c r="D3" i="21"/>
  <c r="C3" i="21"/>
  <c r="D120" i="9"/>
  <c r="D119" i="9"/>
  <c r="D118" i="9"/>
  <c r="D117" i="9"/>
  <c r="H94" i="20"/>
  <c r="H83" i="20"/>
  <c r="G83" i="20"/>
  <c r="F83" i="20"/>
  <c r="D83" i="20"/>
  <c r="C83" i="20"/>
  <c r="D82" i="20"/>
  <c r="F82" i="20" s="1"/>
  <c r="H82" i="20" s="1"/>
  <c r="C82" i="20"/>
  <c r="D81" i="20"/>
  <c r="F81" i="20" s="1"/>
  <c r="H81" i="20" s="1"/>
  <c r="C81" i="20"/>
  <c r="D80" i="20"/>
  <c r="C80" i="20"/>
  <c r="G80" i="20" s="1"/>
  <c r="D79" i="20"/>
  <c r="F79" i="20" s="1"/>
  <c r="H79" i="20" s="1"/>
  <c r="C79" i="20"/>
  <c r="H78" i="20"/>
  <c r="G78" i="20"/>
  <c r="F78" i="20"/>
  <c r="D78" i="20"/>
  <c r="C78" i="20"/>
  <c r="D77" i="20"/>
  <c r="G77" i="20" s="1"/>
  <c r="C77" i="20"/>
  <c r="G76" i="20"/>
  <c r="F76" i="20"/>
  <c r="H76" i="20" s="1"/>
  <c r="D76" i="20"/>
  <c r="C76" i="20"/>
  <c r="F70" i="20"/>
  <c r="D62" i="20"/>
  <c r="F62" i="20" s="1"/>
  <c r="G62" i="20" s="1"/>
  <c r="D61" i="20"/>
  <c r="F61" i="20" s="1"/>
  <c r="G61" i="20" s="1"/>
  <c r="F60" i="20"/>
  <c r="G60" i="20" s="1"/>
  <c r="D60" i="20"/>
  <c r="G59" i="20"/>
  <c r="F59" i="20"/>
  <c r="D59" i="20"/>
  <c r="D58" i="20"/>
  <c r="F58" i="20" s="1"/>
  <c r="G58" i="20" s="1"/>
  <c r="D57" i="20"/>
  <c r="F57" i="20" s="1"/>
  <c r="G57" i="20" s="1"/>
  <c r="G51" i="20"/>
  <c r="F51" i="20"/>
  <c r="D51" i="20"/>
  <c r="G50" i="20"/>
  <c r="F50" i="20"/>
  <c r="D50" i="20"/>
  <c r="G49" i="20"/>
  <c r="D49" i="20"/>
  <c r="F49" i="20" s="1"/>
  <c r="G48" i="20"/>
  <c r="D48" i="20"/>
  <c r="F48" i="20" s="1"/>
  <c r="G47" i="20"/>
  <c r="F47" i="20"/>
  <c r="D47" i="20"/>
  <c r="G46" i="20"/>
  <c r="F46" i="20"/>
  <c r="D46" i="20"/>
  <c r="G45" i="20"/>
  <c r="D45" i="20"/>
  <c r="F45" i="20" s="1"/>
  <c r="G44" i="20"/>
  <c r="D44" i="20"/>
  <c r="F44" i="20" s="1"/>
  <c r="G43" i="20"/>
  <c r="F43" i="20"/>
  <c r="D43" i="20"/>
  <c r="G42" i="20"/>
  <c r="F42" i="20"/>
  <c r="D42" i="20"/>
  <c r="G41" i="20"/>
  <c r="D41" i="20"/>
  <c r="F41" i="20" s="1"/>
  <c r="G40" i="20"/>
  <c r="D40" i="20"/>
  <c r="F40" i="20" s="1"/>
  <c r="G39" i="20"/>
  <c r="F39" i="20"/>
  <c r="D39" i="20"/>
  <c r="G38" i="20"/>
  <c r="F38" i="20"/>
  <c r="D38" i="20"/>
  <c r="G37" i="20"/>
  <c r="D37" i="20"/>
  <c r="F37" i="20" s="1"/>
  <c r="G36" i="20"/>
  <c r="D36" i="20"/>
  <c r="F36" i="20" s="1"/>
  <c r="G35" i="20"/>
  <c r="F35" i="20"/>
  <c r="D35" i="20"/>
  <c r="G34" i="20"/>
  <c r="F34" i="20"/>
  <c r="D34" i="20"/>
  <c r="G33" i="20"/>
  <c r="D33" i="20"/>
  <c r="F33" i="20" s="1"/>
  <c r="G32" i="20"/>
  <c r="D32" i="20"/>
  <c r="F32" i="20" s="1"/>
  <c r="G31" i="20"/>
  <c r="F31" i="20"/>
  <c r="D31" i="20"/>
  <c r="G30" i="20"/>
  <c r="F30" i="20"/>
  <c r="D30" i="20"/>
  <c r="G29" i="20"/>
  <c r="D29" i="20"/>
  <c r="F29" i="20" s="1"/>
  <c r="G28" i="20"/>
  <c r="D28" i="20"/>
  <c r="F28" i="20" s="1"/>
  <c r="G27" i="20"/>
  <c r="F27" i="20"/>
  <c r="D27" i="20"/>
  <c r="D20" i="20"/>
  <c r="F20" i="20" s="1"/>
  <c r="H20" i="20" s="1"/>
  <c r="C20" i="20"/>
  <c r="D19" i="20"/>
  <c r="F19" i="20" s="1"/>
  <c r="H19" i="20" s="1"/>
  <c r="C19" i="20"/>
  <c r="F18" i="20"/>
  <c r="H18" i="20" s="1"/>
  <c r="D18" i="20"/>
  <c r="C18" i="20"/>
  <c r="D17" i="20"/>
  <c r="F17" i="20" s="1"/>
  <c r="H17" i="20" s="1"/>
  <c r="C17" i="20"/>
  <c r="G10" i="20"/>
  <c r="H10" i="20" s="1"/>
  <c r="F10" i="20"/>
  <c r="D10" i="20"/>
  <c r="C10" i="20"/>
  <c r="G9" i="20"/>
  <c r="F9" i="20"/>
  <c r="H9" i="20" s="1"/>
  <c r="D9" i="20"/>
  <c r="C9" i="20"/>
  <c r="G8" i="20"/>
  <c r="F8" i="20"/>
  <c r="H8" i="20" s="1"/>
  <c r="D8" i="20"/>
  <c r="K8" i="20" s="1"/>
  <c r="C8" i="20"/>
  <c r="J8" i="20" s="1"/>
  <c r="L8" i="20" s="1"/>
  <c r="G7" i="20"/>
  <c r="H7" i="20" s="1"/>
  <c r="F7" i="20"/>
  <c r="D7" i="20"/>
  <c r="C7" i="20"/>
  <c r="G6" i="20"/>
  <c r="F6" i="20"/>
  <c r="H6" i="20" s="1"/>
  <c r="D6" i="20"/>
  <c r="C6" i="20"/>
  <c r="G5" i="20"/>
  <c r="F5" i="20"/>
  <c r="H5" i="20" s="1"/>
  <c r="K5" i="20" s="1"/>
  <c r="D5" i="20"/>
  <c r="C5" i="20"/>
  <c r="J5" i="20" s="1"/>
  <c r="L5" i="20" s="1"/>
  <c r="G4" i="20"/>
  <c r="H4" i="20" s="1"/>
  <c r="F4" i="20"/>
  <c r="D4" i="20"/>
  <c r="C4" i="20"/>
  <c r="G3" i="20"/>
  <c r="F3" i="20"/>
  <c r="H3" i="20" s="1"/>
  <c r="D3" i="20"/>
  <c r="C3" i="20"/>
  <c r="D114" i="9"/>
  <c r="D113" i="9"/>
  <c r="D112" i="9"/>
  <c r="D111" i="9"/>
  <c r="H102" i="19"/>
  <c r="D91" i="19"/>
  <c r="G91" i="19" s="1"/>
  <c r="C91" i="19"/>
  <c r="H90" i="19"/>
  <c r="G90" i="19"/>
  <c r="F90" i="19"/>
  <c r="D90" i="19"/>
  <c r="C90" i="19"/>
  <c r="D89" i="19"/>
  <c r="F89" i="19" s="1"/>
  <c r="H89" i="19" s="1"/>
  <c r="C89" i="19"/>
  <c r="G88" i="19"/>
  <c r="D88" i="19"/>
  <c r="F88" i="19" s="1"/>
  <c r="H88" i="19" s="1"/>
  <c r="C88" i="19"/>
  <c r="D87" i="19"/>
  <c r="G87" i="19" s="1"/>
  <c r="C87" i="19"/>
  <c r="G86" i="19"/>
  <c r="F86" i="19"/>
  <c r="H86" i="19" s="1"/>
  <c r="D86" i="19"/>
  <c r="C86" i="19"/>
  <c r="G85" i="19"/>
  <c r="D85" i="19"/>
  <c r="F85" i="19" s="1"/>
  <c r="H85" i="19" s="1"/>
  <c r="C85" i="19"/>
  <c r="D84" i="19"/>
  <c r="G84" i="19" s="1"/>
  <c r="C84" i="19"/>
  <c r="D83" i="19"/>
  <c r="C83" i="19"/>
  <c r="F83" i="19" s="1"/>
  <c r="H83" i="19" s="1"/>
  <c r="D82" i="19"/>
  <c r="G82" i="19" s="1"/>
  <c r="C82" i="19"/>
  <c r="D81" i="19"/>
  <c r="C81" i="19"/>
  <c r="F81" i="19" s="1"/>
  <c r="H81" i="19" s="1"/>
  <c r="H80" i="19"/>
  <c r="F80" i="19"/>
  <c r="D80" i="19"/>
  <c r="C80" i="19"/>
  <c r="G80" i="19" s="1"/>
  <c r="F74" i="19"/>
  <c r="F66" i="19"/>
  <c r="G66" i="19" s="1"/>
  <c r="D66" i="19"/>
  <c r="F65" i="19"/>
  <c r="G65" i="19" s="1"/>
  <c r="D65" i="19"/>
  <c r="D64" i="19"/>
  <c r="F64" i="19" s="1"/>
  <c r="G64" i="19" s="1"/>
  <c r="D63" i="19"/>
  <c r="F63" i="19" s="1"/>
  <c r="G63" i="19" s="1"/>
  <c r="F62" i="19"/>
  <c r="G62" i="19" s="1"/>
  <c r="D62" i="19"/>
  <c r="F61" i="19"/>
  <c r="G61" i="19" s="1"/>
  <c r="D61" i="19"/>
  <c r="F60" i="19"/>
  <c r="G60" i="19" s="1"/>
  <c r="D60" i="19"/>
  <c r="D59" i="19"/>
  <c r="F59" i="19" s="1"/>
  <c r="G59" i="19" s="1"/>
  <c r="F58" i="19"/>
  <c r="G58" i="19" s="1"/>
  <c r="D58" i="19"/>
  <c r="G52" i="19"/>
  <c r="F52" i="19"/>
  <c r="D52" i="19"/>
  <c r="G51" i="19"/>
  <c r="F51" i="19"/>
  <c r="D51" i="19"/>
  <c r="G50" i="19"/>
  <c r="D50" i="19"/>
  <c r="F50" i="19" s="1"/>
  <c r="G49" i="19"/>
  <c r="F49" i="19"/>
  <c r="D49" i="19"/>
  <c r="G48" i="19"/>
  <c r="F48" i="19"/>
  <c r="D48" i="19"/>
  <c r="G47" i="19"/>
  <c r="F47" i="19"/>
  <c r="D47" i="19"/>
  <c r="G46" i="19"/>
  <c r="D46" i="19"/>
  <c r="F46" i="19" s="1"/>
  <c r="G45" i="19"/>
  <c r="F45" i="19"/>
  <c r="D45" i="19"/>
  <c r="G44" i="19"/>
  <c r="F44" i="19"/>
  <c r="D44" i="19"/>
  <c r="G43" i="19"/>
  <c r="F43" i="19"/>
  <c r="D43" i="19"/>
  <c r="G42" i="19"/>
  <c r="D42" i="19"/>
  <c r="F42" i="19" s="1"/>
  <c r="G41" i="19"/>
  <c r="F41" i="19"/>
  <c r="D41" i="19"/>
  <c r="G40" i="19"/>
  <c r="F40" i="19"/>
  <c r="D40" i="19"/>
  <c r="G39" i="19"/>
  <c r="F39" i="19"/>
  <c r="D39" i="19"/>
  <c r="G38" i="19"/>
  <c r="D38" i="19"/>
  <c r="F38" i="19" s="1"/>
  <c r="G37" i="19"/>
  <c r="F37" i="19"/>
  <c r="D37" i="19"/>
  <c r="G36" i="19"/>
  <c r="F36" i="19"/>
  <c r="D36" i="19"/>
  <c r="G35" i="19"/>
  <c r="F35" i="19"/>
  <c r="D35" i="19"/>
  <c r="G34" i="19"/>
  <c r="D34" i="19"/>
  <c r="F34" i="19" s="1"/>
  <c r="G33" i="19"/>
  <c r="F33" i="19"/>
  <c r="D33" i="19"/>
  <c r="G32" i="19"/>
  <c r="F32" i="19"/>
  <c r="D32" i="19"/>
  <c r="G31" i="19"/>
  <c r="F31" i="19"/>
  <c r="D31" i="19"/>
  <c r="G30" i="19"/>
  <c r="D30" i="19"/>
  <c r="F30" i="19" s="1"/>
  <c r="G29" i="19"/>
  <c r="F29" i="19"/>
  <c r="D29" i="19"/>
  <c r="G28" i="19"/>
  <c r="F28" i="19"/>
  <c r="D28" i="19"/>
  <c r="D21" i="19"/>
  <c r="F21" i="19" s="1"/>
  <c r="H21" i="19" s="1"/>
  <c r="C21" i="19"/>
  <c r="D20" i="19"/>
  <c r="C20" i="19"/>
  <c r="F19" i="19"/>
  <c r="H19" i="19" s="1"/>
  <c r="D19" i="19"/>
  <c r="C19" i="19"/>
  <c r="D18" i="19"/>
  <c r="C18" i="19"/>
  <c r="G11" i="19"/>
  <c r="H11" i="19" s="1"/>
  <c r="F11" i="19"/>
  <c r="D11" i="19"/>
  <c r="C11" i="19"/>
  <c r="G10" i="19"/>
  <c r="F10" i="19"/>
  <c r="H10" i="19" s="1"/>
  <c r="D10" i="19"/>
  <c r="K10" i="19" s="1"/>
  <c r="C10" i="19"/>
  <c r="J10" i="19" s="1"/>
  <c r="L10" i="19" s="1"/>
  <c r="G9" i="19"/>
  <c r="F9" i="19"/>
  <c r="H9" i="19" s="1"/>
  <c r="D9" i="19"/>
  <c r="C9" i="19"/>
  <c r="J9" i="19" s="1"/>
  <c r="L9" i="19" s="1"/>
  <c r="G8" i="19"/>
  <c r="H8" i="19" s="1"/>
  <c r="F8" i="19"/>
  <c r="D8" i="19"/>
  <c r="C8" i="19"/>
  <c r="G7" i="19"/>
  <c r="F7" i="19"/>
  <c r="H7" i="19" s="1"/>
  <c r="D7" i="19"/>
  <c r="K7" i="19" s="1"/>
  <c r="C7" i="19"/>
  <c r="J7" i="19" s="1"/>
  <c r="L7" i="19" s="1"/>
  <c r="G6" i="19"/>
  <c r="F6" i="19"/>
  <c r="H6" i="19" s="1"/>
  <c r="D6" i="19"/>
  <c r="C6" i="19"/>
  <c r="J6" i="19" s="1"/>
  <c r="L6" i="19" s="1"/>
  <c r="G5" i="19"/>
  <c r="H5" i="19" s="1"/>
  <c r="F5" i="19"/>
  <c r="D5" i="19"/>
  <c r="C5" i="19"/>
  <c r="G4" i="19"/>
  <c r="F4" i="19"/>
  <c r="H4" i="19" s="1"/>
  <c r="D4" i="19"/>
  <c r="K4" i="19" s="1"/>
  <c r="C4" i="19"/>
  <c r="J4" i="19" s="1"/>
  <c r="L4" i="19" s="1"/>
  <c r="G3" i="19"/>
  <c r="F3" i="19"/>
  <c r="H3" i="19" s="1"/>
  <c r="D3" i="19"/>
  <c r="C3" i="19"/>
  <c r="J3" i="19" s="1"/>
  <c r="L3" i="19" s="1"/>
  <c r="D108" i="9"/>
  <c r="D107" i="9"/>
  <c r="D106" i="9"/>
  <c r="D105" i="9"/>
  <c r="G84" i="29" l="1"/>
  <c r="H23" i="29"/>
  <c r="L13" i="29"/>
  <c r="G65" i="29"/>
  <c r="K6" i="29"/>
  <c r="F84" i="29"/>
  <c r="H84" i="29" s="1"/>
  <c r="F85" i="29"/>
  <c r="H85" i="29" s="1"/>
  <c r="F78" i="29"/>
  <c r="H78" i="29" s="1"/>
  <c r="F81" i="29"/>
  <c r="H81" i="29" s="1"/>
  <c r="K9" i="28"/>
  <c r="H23" i="28"/>
  <c r="J8" i="28"/>
  <c r="L8" i="28" s="1"/>
  <c r="K8" i="28"/>
  <c r="K11" i="28"/>
  <c r="J11" i="28"/>
  <c r="L11" i="28" s="1"/>
  <c r="J5" i="28"/>
  <c r="L5" i="28" s="1"/>
  <c r="L13" i="28" s="1"/>
  <c r="G65" i="28"/>
  <c r="F79" i="28"/>
  <c r="H79" i="28" s="1"/>
  <c r="G86" i="28"/>
  <c r="F81" i="28"/>
  <c r="H81" i="28" s="1"/>
  <c r="H88" i="28" s="1"/>
  <c r="K11" i="27"/>
  <c r="J11" i="27"/>
  <c r="L11" i="27" s="1"/>
  <c r="G65" i="27"/>
  <c r="K4" i="27"/>
  <c r="J9" i="27"/>
  <c r="L9" i="27" s="1"/>
  <c r="J7" i="27"/>
  <c r="L7" i="27" s="1"/>
  <c r="K9" i="27"/>
  <c r="J12" i="27"/>
  <c r="L12" i="27" s="1"/>
  <c r="K12" i="27"/>
  <c r="J3" i="27"/>
  <c r="L3" i="27" s="1"/>
  <c r="K3" i="27"/>
  <c r="H88" i="27"/>
  <c r="H23" i="27"/>
  <c r="J6" i="27"/>
  <c r="L6" i="27" s="1"/>
  <c r="J4" i="27"/>
  <c r="L4" i="27" s="1"/>
  <c r="G86" i="27"/>
  <c r="F82" i="27"/>
  <c r="H82" i="27" s="1"/>
  <c r="F87" i="27"/>
  <c r="H87" i="27" s="1"/>
  <c r="F85" i="27"/>
  <c r="H85" i="27" s="1"/>
  <c r="F83" i="27"/>
  <c r="H83" i="27" s="1"/>
  <c r="F85" i="26"/>
  <c r="H85" i="26" s="1"/>
  <c r="G87" i="26"/>
  <c r="F86" i="26"/>
  <c r="H86" i="26" s="1"/>
  <c r="J12" i="26"/>
  <c r="L12" i="26" s="1"/>
  <c r="K12" i="26"/>
  <c r="G65" i="26"/>
  <c r="K10" i="26"/>
  <c r="J10" i="26"/>
  <c r="L10" i="26" s="1"/>
  <c r="K8" i="26"/>
  <c r="K4" i="26"/>
  <c r="J4" i="26"/>
  <c r="L4" i="26" s="1"/>
  <c r="J5" i="26"/>
  <c r="L5" i="26" s="1"/>
  <c r="K7" i="26"/>
  <c r="J7" i="26"/>
  <c r="L7" i="26" s="1"/>
  <c r="F78" i="26"/>
  <c r="H78" i="26" s="1"/>
  <c r="G85" i="26"/>
  <c r="F83" i="26"/>
  <c r="H83" i="26" s="1"/>
  <c r="F81" i="26"/>
  <c r="H81" i="26" s="1"/>
  <c r="F87" i="26"/>
  <c r="H87" i="26" s="1"/>
  <c r="G81" i="25"/>
  <c r="G64" i="25"/>
  <c r="K5" i="25"/>
  <c r="J5" i="25"/>
  <c r="L5" i="25" s="1"/>
  <c r="K11" i="25"/>
  <c r="J11" i="25"/>
  <c r="L11" i="25" s="1"/>
  <c r="J3" i="25"/>
  <c r="L3" i="25" s="1"/>
  <c r="J6" i="25"/>
  <c r="L6" i="25" s="1"/>
  <c r="J9" i="25"/>
  <c r="L9" i="25" s="1"/>
  <c r="H22" i="25"/>
  <c r="K8" i="25"/>
  <c r="J8" i="25"/>
  <c r="L8" i="25" s="1"/>
  <c r="K3" i="25"/>
  <c r="K6" i="25"/>
  <c r="K9" i="25"/>
  <c r="K4" i="25"/>
  <c r="J4" i="25"/>
  <c r="L4" i="25" s="1"/>
  <c r="K7" i="25"/>
  <c r="J7" i="25"/>
  <c r="L7" i="25" s="1"/>
  <c r="K10" i="25"/>
  <c r="J10" i="25"/>
  <c r="L10" i="25" s="1"/>
  <c r="F79" i="25"/>
  <c r="H79" i="25" s="1"/>
  <c r="H86" i="25" s="1"/>
  <c r="H11" i="24"/>
  <c r="K11" i="24" s="1"/>
  <c r="J11" i="24"/>
  <c r="L11" i="24" s="1"/>
  <c r="F84" i="24"/>
  <c r="H84" i="24" s="1"/>
  <c r="G79" i="24"/>
  <c r="J9" i="24"/>
  <c r="L9" i="24" s="1"/>
  <c r="K9" i="24"/>
  <c r="G64" i="24"/>
  <c r="K5" i="24"/>
  <c r="K3" i="24"/>
  <c r="J3" i="24"/>
  <c r="L3" i="24" s="1"/>
  <c r="H22" i="24"/>
  <c r="K6" i="24"/>
  <c r="J6" i="24"/>
  <c r="L6" i="24" s="1"/>
  <c r="F81" i="24"/>
  <c r="H81" i="24" s="1"/>
  <c r="F85" i="24"/>
  <c r="H85" i="24" s="1"/>
  <c r="F19" i="23"/>
  <c r="H19" i="23" s="1"/>
  <c r="H22" i="23" s="1"/>
  <c r="G86" i="23"/>
  <c r="F81" i="23"/>
  <c r="H81" i="23" s="1"/>
  <c r="G81" i="23"/>
  <c r="G80" i="23"/>
  <c r="J7" i="23"/>
  <c r="L7" i="23" s="1"/>
  <c r="G67" i="23"/>
  <c r="J10" i="23"/>
  <c r="L10" i="23" s="1"/>
  <c r="J4" i="23"/>
  <c r="L4" i="23" s="1"/>
  <c r="L12" i="23" s="1"/>
  <c r="G90" i="23"/>
  <c r="F91" i="23"/>
  <c r="H91" i="23" s="1"/>
  <c r="F84" i="23"/>
  <c r="H84" i="23" s="1"/>
  <c r="F89" i="23"/>
  <c r="H89" i="23" s="1"/>
  <c r="F82" i="23"/>
  <c r="H82" i="23" s="1"/>
  <c r="K11" i="22"/>
  <c r="J11" i="22"/>
  <c r="L11" i="22" s="1"/>
  <c r="J10" i="22"/>
  <c r="L10" i="22" s="1"/>
  <c r="F85" i="22"/>
  <c r="H85" i="22" s="1"/>
  <c r="H86" i="22" s="1"/>
  <c r="G84" i="22"/>
  <c r="G82" i="22"/>
  <c r="G64" i="22"/>
  <c r="H22" i="22"/>
  <c r="J9" i="22"/>
  <c r="L9" i="22" s="1"/>
  <c r="G83" i="22"/>
  <c r="F81" i="22"/>
  <c r="H81" i="22" s="1"/>
  <c r="F84" i="22"/>
  <c r="H84" i="22" s="1"/>
  <c r="F77" i="22"/>
  <c r="H77" i="22" s="1"/>
  <c r="F78" i="22"/>
  <c r="H78" i="22" s="1"/>
  <c r="G81" i="21"/>
  <c r="G79" i="21"/>
  <c r="K5" i="21"/>
  <c r="J5" i="21"/>
  <c r="L5" i="21" s="1"/>
  <c r="J8" i="21"/>
  <c r="L8" i="21" s="1"/>
  <c r="K8" i="21"/>
  <c r="J3" i="21"/>
  <c r="L3" i="21" s="1"/>
  <c r="K3" i="21"/>
  <c r="J6" i="21"/>
  <c r="L6" i="21" s="1"/>
  <c r="K6" i="21"/>
  <c r="J9" i="21"/>
  <c r="L9" i="21" s="1"/>
  <c r="K9" i="21"/>
  <c r="G63" i="21"/>
  <c r="F80" i="21"/>
  <c r="H80" i="21" s="1"/>
  <c r="F83" i="21"/>
  <c r="H83" i="21" s="1"/>
  <c r="F76" i="21"/>
  <c r="H76" i="21" s="1"/>
  <c r="F81" i="21"/>
  <c r="H81" i="21" s="1"/>
  <c r="F79" i="21"/>
  <c r="H79" i="21" s="1"/>
  <c r="K7" i="20"/>
  <c r="J7" i="20"/>
  <c r="L7" i="20" s="1"/>
  <c r="H21" i="20"/>
  <c r="G63" i="20"/>
  <c r="K4" i="20"/>
  <c r="J4" i="20"/>
  <c r="L4" i="20" s="1"/>
  <c r="J3" i="20"/>
  <c r="L3" i="20" s="1"/>
  <c r="J6" i="20"/>
  <c r="L6" i="20" s="1"/>
  <c r="J9" i="20"/>
  <c r="L9" i="20" s="1"/>
  <c r="K3" i="20"/>
  <c r="K6" i="20"/>
  <c r="K9" i="20"/>
  <c r="K10" i="20"/>
  <c r="J10" i="20"/>
  <c r="L10" i="20" s="1"/>
  <c r="F77" i="20"/>
  <c r="H77" i="20" s="1"/>
  <c r="H84" i="20" s="1"/>
  <c r="G82" i="20"/>
  <c r="F80" i="20"/>
  <c r="H80" i="20" s="1"/>
  <c r="G79" i="20"/>
  <c r="G81" i="20"/>
  <c r="F20" i="19"/>
  <c r="H20" i="19" s="1"/>
  <c r="F18" i="19"/>
  <c r="H18" i="19" s="1"/>
  <c r="G83" i="19"/>
  <c r="G81" i="19"/>
  <c r="K11" i="19"/>
  <c r="J11" i="19"/>
  <c r="L11" i="19" s="1"/>
  <c r="K3" i="19"/>
  <c r="K6" i="19"/>
  <c r="K9" i="19"/>
  <c r="K5" i="19"/>
  <c r="J5" i="19"/>
  <c r="L5" i="19" s="1"/>
  <c r="L12" i="19" s="1"/>
  <c r="K8" i="19"/>
  <c r="J8" i="19"/>
  <c r="L8" i="19" s="1"/>
  <c r="G67" i="19"/>
  <c r="F82" i="19"/>
  <c r="H82" i="19" s="1"/>
  <c r="G89" i="19"/>
  <c r="F87" i="19"/>
  <c r="H87" i="19" s="1"/>
  <c r="F91" i="19"/>
  <c r="H91" i="19" s="1"/>
  <c r="F84" i="19"/>
  <c r="H84" i="19" s="1"/>
  <c r="D81" i="18"/>
  <c r="C81" i="18"/>
  <c r="H102" i="18"/>
  <c r="D91" i="18"/>
  <c r="C91" i="18"/>
  <c r="F91" i="18" s="1"/>
  <c r="H91" i="18" s="1"/>
  <c r="D90" i="18"/>
  <c r="C90" i="18"/>
  <c r="D89" i="18"/>
  <c r="C89" i="18"/>
  <c r="F89" i="18" s="1"/>
  <c r="H89" i="18" s="1"/>
  <c r="D88" i="18"/>
  <c r="F88" i="18" s="1"/>
  <c r="H88" i="18" s="1"/>
  <c r="C88" i="18"/>
  <c r="D87" i="18"/>
  <c r="G87" i="18" s="1"/>
  <c r="C87" i="18"/>
  <c r="D86" i="18"/>
  <c r="G86" i="18" s="1"/>
  <c r="C86" i="18"/>
  <c r="D85" i="18"/>
  <c r="G85" i="18" s="1"/>
  <c r="C85" i="18"/>
  <c r="D84" i="18"/>
  <c r="C84" i="18"/>
  <c r="D83" i="18"/>
  <c r="C83" i="18"/>
  <c r="D82" i="18"/>
  <c r="C82" i="18"/>
  <c r="D80" i="18"/>
  <c r="G80" i="18" s="1"/>
  <c r="C80" i="18"/>
  <c r="F74" i="18"/>
  <c r="D66" i="18"/>
  <c r="F66" i="18" s="1"/>
  <c r="G66" i="18" s="1"/>
  <c r="D65" i="18"/>
  <c r="F65" i="18" s="1"/>
  <c r="G65" i="18" s="1"/>
  <c r="D64" i="18"/>
  <c r="F64" i="18" s="1"/>
  <c r="G64" i="18" s="1"/>
  <c r="D63" i="18"/>
  <c r="F63" i="18" s="1"/>
  <c r="G63" i="18" s="1"/>
  <c r="F62" i="18"/>
  <c r="G62" i="18" s="1"/>
  <c r="D62" i="18"/>
  <c r="D61" i="18"/>
  <c r="F61" i="18" s="1"/>
  <c r="G61" i="18" s="1"/>
  <c r="D60" i="18"/>
  <c r="F60" i="18" s="1"/>
  <c r="G60" i="18" s="1"/>
  <c r="D59" i="18"/>
  <c r="F59" i="18" s="1"/>
  <c r="G59" i="18" s="1"/>
  <c r="D58" i="18"/>
  <c r="F58" i="18" s="1"/>
  <c r="G58" i="18" s="1"/>
  <c r="G52" i="18"/>
  <c r="D52" i="18"/>
  <c r="F52" i="18" s="1"/>
  <c r="G51" i="18"/>
  <c r="D51" i="18"/>
  <c r="F51" i="18" s="1"/>
  <c r="G50" i="18"/>
  <c r="D50" i="18"/>
  <c r="F50" i="18" s="1"/>
  <c r="G49" i="18"/>
  <c r="F49" i="18"/>
  <c r="D49" i="18"/>
  <c r="G48" i="18"/>
  <c r="D48" i="18"/>
  <c r="F48" i="18" s="1"/>
  <c r="G47" i="18"/>
  <c r="D47" i="18"/>
  <c r="F47" i="18" s="1"/>
  <c r="G46" i="18"/>
  <c r="D46" i="18"/>
  <c r="F46" i="18" s="1"/>
  <c r="G45" i="18"/>
  <c r="F45" i="18"/>
  <c r="D45" i="18"/>
  <c r="G44" i="18"/>
  <c r="D44" i="18"/>
  <c r="F44" i="18" s="1"/>
  <c r="G43" i="18"/>
  <c r="D43" i="18"/>
  <c r="F43" i="18" s="1"/>
  <c r="G42" i="18"/>
  <c r="D42" i="18"/>
  <c r="F42" i="18" s="1"/>
  <c r="G41" i="18"/>
  <c r="F41" i="18"/>
  <c r="D41" i="18"/>
  <c r="G40" i="18"/>
  <c r="D40" i="18"/>
  <c r="F40" i="18" s="1"/>
  <c r="G39" i="18"/>
  <c r="D39" i="18"/>
  <c r="F39" i="18" s="1"/>
  <c r="G38" i="18"/>
  <c r="D38" i="18"/>
  <c r="F38" i="18" s="1"/>
  <c r="G37" i="18"/>
  <c r="D37" i="18"/>
  <c r="F37" i="18" s="1"/>
  <c r="G36" i="18"/>
  <c r="D36" i="18"/>
  <c r="F36" i="18" s="1"/>
  <c r="G35" i="18"/>
  <c r="D35" i="18"/>
  <c r="F35" i="18" s="1"/>
  <c r="G34" i="18"/>
  <c r="D34" i="18"/>
  <c r="F34" i="18" s="1"/>
  <c r="G33" i="18"/>
  <c r="D33" i="18"/>
  <c r="F33" i="18" s="1"/>
  <c r="G32" i="18"/>
  <c r="D32" i="18"/>
  <c r="F32" i="18" s="1"/>
  <c r="G31" i="18"/>
  <c r="D31" i="18"/>
  <c r="F31" i="18" s="1"/>
  <c r="G30" i="18"/>
  <c r="D30" i="18"/>
  <c r="F30" i="18" s="1"/>
  <c r="G29" i="18"/>
  <c r="D29" i="18"/>
  <c r="F29" i="18" s="1"/>
  <c r="G28" i="18"/>
  <c r="D28" i="18"/>
  <c r="F28" i="18" s="1"/>
  <c r="D21" i="18"/>
  <c r="C21" i="18"/>
  <c r="D20" i="18"/>
  <c r="C20" i="18"/>
  <c r="D19" i="18"/>
  <c r="C19" i="18"/>
  <c r="D18" i="18"/>
  <c r="C18" i="18"/>
  <c r="G11" i="18"/>
  <c r="F11" i="18"/>
  <c r="H11" i="18" s="1"/>
  <c r="K11" i="18" s="1"/>
  <c r="D11" i="18"/>
  <c r="C11" i="18"/>
  <c r="G10" i="18"/>
  <c r="H10" i="18" s="1"/>
  <c r="K10" i="18" s="1"/>
  <c r="F10" i="18"/>
  <c r="D10" i="18"/>
  <c r="C10" i="18"/>
  <c r="G9" i="18"/>
  <c r="F9" i="18"/>
  <c r="D9" i="18"/>
  <c r="C9" i="18"/>
  <c r="G8" i="18"/>
  <c r="F8" i="18"/>
  <c r="H8" i="18" s="1"/>
  <c r="K8" i="18" s="1"/>
  <c r="D8" i="18"/>
  <c r="C8" i="18"/>
  <c r="G7" i="18"/>
  <c r="F7" i="18"/>
  <c r="H7" i="18" s="1"/>
  <c r="J7" i="18" s="1"/>
  <c r="L7" i="18" s="1"/>
  <c r="D7" i="18"/>
  <c r="C7" i="18"/>
  <c r="G6" i="18"/>
  <c r="F6" i="18"/>
  <c r="H6" i="18" s="1"/>
  <c r="D6" i="18"/>
  <c r="K6" i="18" s="1"/>
  <c r="C6" i="18"/>
  <c r="G5" i="18"/>
  <c r="F5" i="18"/>
  <c r="H5" i="18" s="1"/>
  <c r="K5" i="18" s="1"/>
  <c r="D5" i="18"/>
  <c r="C5" i="18"/>
  <c r="G4" i="18"/>
  <c r="F4" i="18"/>
  <c r="H4" i="18" s="1"/>
  <c r="J4" i="18" s="1"/>
  <c r="L4" i="18" s="1"/>
  <c r="D4" i="18"/>
  <c r="C4" i="18"/>
  <c r="G3" i="18"/>
  <c r="F3" i="18"/>
  <c r="H3" i="18" s="1"/>
  <c r="D3" i="18"/>
  <c r="C3" i="18"/>
  <c r="J3" i="18" s="1"/>
  <c r="L3" i="18" s="1"/>
  <c r="H88" i="29" l="1"/>
  <c r="C97" i="29" s="1"/>
  <c r="H97" i="29" s="1"/>
  <c r="H99" i="29" s="1"/>
  <c r="C97" i="28"/>
  <c r="H97" i="28" s="1"/>
  <c r="H99" i="28" s="1"/>
  <c r="L13" i="27"/>
  <c r="C97" i="27" s="1"/>
  <c r="H97" i="27" s="1"/>
  <c r="H99" i="27" s="1"/>
  <c r="L13" i="26"/>
  <c r="H88" i="26"/>
  <c r="L12" i="25"/>
  <c r="C95" i="25" s="1"/>
  <c r="H95" i="25" s="1"/>
  <c r="H97" i="25" s="1"/>
  <c r="H86" i="24"/>
  <c r="L12" i="24"/>
  <c r="H92" i="23"/>
  <c r="C101" i="23" s="1"/>
  <c r="H101" i="23" s="1"/>
  <c r="H103" i="23" s="1"/>
  <c r="L12" i="22"/>
  <c r="C95" i="22" s="1"/>
  <c r="H95" i="22" s="1"/>
  <c r="H97" i="22" s="1"/>
  <c r="L11" i="21"/>
  <c r="H84" i="21"/>
  <c r="L11" i="20"/>
  <c r="C93" i="20" s="1"/>
  <c r="H93" i="20" s="1"/>
  <c r="H95" i="20" s="1"/>
  <c r="H22" i="19"/>
  <c r="H92" i="19"/>
  <c r="C101" i="19" s="1"/>
  <c r="H101" i="19" s="1"/>
  <c r="H103" i="19" s="1"/>
  <c r="F20" i="18"/>
  <c r="H20" i="18" s="1"/>
  <c r="F19" i="18"/>
  <c r="H19" i="18" s="1"/>
  <c r="F18" i="18"/>
  <c r="H18" i="18" s="1"/>
  <c r="G89" i="18"/>
  <c r="F85" i="18"/>
  <c r="H85" i="18" s="1"/>
  <c r="J8" i="18"/>
  <c r="L8" i="18" s="1"/>
  <c r="G90" i="18"/>
  <c r="G88" i="18"/>
  <c r="H9" i="18"/>
  <c r="K9" i="18" s="1"/>
  <c r="G91" i="18"/>
  <c r="J11" i="18"/>
  <c r="L11" i="18" s="1"/>
  <c r="G84" i="18"/>
  <c r="G82" i="18"/>
  <c r="J5" i="18"/>
  <c r="L5" i="18" s="1"/>
  <c r="F21" i="18"/>
  <c r="H21" i="18" s="1"/>
  <c r="F87" i="18"/>
  <c r="H87" i="18" s="1"/>
  <c r="G83" i="18"/>
  <c r="F82" i="18"/>
  <c r="H82" i="18" s="1"/>
  <c r="G81" i="18"/>
  <c r="F80" i="18"/>
  <c r="H80" i="18" s="1"/>
  <c r="F81" i="18"/>
  <c r="H81" i="18" s="1"/>
  <c r="G67" i="18"/>
  <c r="K3" i="18"/>
  <c r="J6" i="18"/>
  <c r="L6" i="18" s="1"/>
  <c r="J10" i="18"/>
  <c r="L10" i="18" s="1"/>
  <c r="F90" i="18"/>
  <c r="H90" i="18" s="1"/>
  <c r="K4" i="18"/>
  <c r="K7" i="18"/>
  <c r="F83" i="18"/>
  <c r="H83" i="18" s="1"/>
  <c r="F86" i="18"/>
  <c r="H86" i="18" s="1"/>
  <c r="F84" i="18"/>
  <c r="H84" i="18" s="1"/>
  <c r="D102" i="9"/>
  <c r="D101" i="9"/>
  <c r="D100" i="9"/>
  <c r="D99" i="9"/>
  <c r="H101" i="17"/>
  <c r="G90" i="17"/>
  <c r="D90" i="17"/>
  <c r="F90" i="17" s="1"/>
  <c r="H90" i="17" s="1"/>
  <c r="C90" i="17"/>
  <c r="F89" i="17"/>
  <c r="H89" i="17" s="1"/>
  <c r="D89" i="17"/>
  <c r="G89" i="17" s="1"/>
  <c r="C89" i="17"/>
  <c r="D88" i="17"/>
  <c r="G88" i="17" s="1"/>
  <c r="C88" i="17"/>
  <c r="D87" i="17"/>
  <c r="F87" i="17" s="1"/>
  <c r="H87" i="17" s="1"/>
  <c r="C87" i="17"/>
  <c r="G87" i="17" s="1"/>
  <c r="D86" i="17"/>
  <c r="G86" i="17" s="1"/>
  <c r="C86" i="17"/>
  <c r="H85" i="17"/>
  <c r="G85" i="17"/>
  <c r="F85" i="17"/>
  <c r="D85" i="17"/>
  <c r="C85" i="17"/>
  <c r="G84" i="17"/>
  <c r="D84" i="17"/>
  <c r="C84" i="17"/>
  <c r="F84" i="17" s="1"/>
  <c r="H84" i="17" s="1"/>
  <c r="F83" i="17"/>
  <c r="H83" i="17" s="1"/>
  <c r="D83" i="17"/>
  <c r="C83" i="17"/>
  <c r="G83" i="17" s="1"/>
  <c r="D82" i="17"/>
  <c r="G82" i="17" s="1"/>
  <c r="C82" i="17"/>
  <c r="D81" i="17"/>
  <c r="G81" i="17" s="1"/>
  <c r="C81" i="17"/>
  <c r="F81" i="17" s="1"/>
  <c r="H81" i="17" s="1"/>
  <c r="H80" i="17"/>
  <c r="G80" i="17"/>
  <c r="F80" i="17"/>
  <c r="D80" i="17"/>
  <c r="C80" i="17"/>
  <c r="F74" i="17"/>
  <c r="D66" i="17"/>
  <c r="F66" i="17" s="1"/>
  <c r="G66" i="17" s="1"/>
  <c r="F65" i="17"/>
  <c r="G65" i="17" s="1"/>
  <c r="D65" i="17"/>
  <c r="G64" i="17"/>
  <c r="F64" i="17"/>
  <c r="D64" i="17"/>
  <c r="F63" i="17"/>
  <c r="G63" i="17" s="1"/>
  <c r="D63" i="17"/>
  <c r="D62" i="17"/>
  <c r="F62" i="17" s="1"/>
  <c r="G62" i="17" s="1"/>
  <c r="F61" i="17"/>
  <c r="G61" i="17" s="1"/>
  <c r="D61" i="17"/>
  <c r="G55" i="17"/>
  <c r="F55" i="17"/>
  <c r="D55" i="17"/>
  <c r="G54" i="17"/>
  <c r="F54" i="17"/>
  <c r="D54" i="17"/>
  <c r="G53" i="17"/>
  <c r="D53" i="17"/>
  <c r="F53" i="17" s="1"/>
  <c r="G52" i="17"/>
  <c r="F52" i="17"/>
  <c r="D52" i="17"/>
  <c r="G51" i="17"/>
  <c r="F51" i="17"/>
  <c r="D51" i="17"/>
  <c r="G50" i="17"/>
  <c r="F50" i="17"/>
  <c r="D50" i="17"/>
  <c r="G49" i="17"/>
  <c r="D49" i="17"/>
  <c r="F49" i="17" s="1"/>
  <c r="G48" i="17"/>
  <c r="F48" i="17"/>
  <c r="D48" i="17"/>
  <c r="G47" i="17"/>
  <c r="F47" i="17"/>
  <c r="D47" i="17"/>
  <c r="G46" i="17"/>
  <c r="F46" i="17"/>
  <c r="D46" i="17"/>
  <c r="G45" i="17"/>
  <c r="D45" i="17"/>
  <c r="F45" i="17" s="1"/>
  <c r="G44" i="17"/>
  <c r="F44" i="17"/>
  <c r="D44" i="17"/>
  <c r="G43" i="17"/>
  <c r="F43" i="17"/>
  <c r="D43" i="17"/>
  <c r="G42" i="17"/>
  <c r="F42" i="17"/>
  <c r="D42" i="17"/>
  <c r="G41" i="17"/>
  <c r="D41" i="17"/>
  <c r="F41" i="17" s="1"/>
  <c r="G40" i="17"/>
  <c r="F40" i="17"/>
  <c r="D40" i="17"/>
  <c r="G39" i="17"/>
  <c r="F39" i="17"/>
  <c r="D39" i="17"/>
  <c r="G38" i="17"/>
  <c r="F38" i="17"/>
  <c r="D38" i="17"/>
  <c r="G37" i="17"/>
  <c r="D37" i="17"/>
  <c r="F37" i="17" s="1"/>
  <c r="G36" i="17"/>
  <c r="F36" i="17"/>
  <c r="D36" i="17"/>
  <c r="G35" i="17"/>
  <c r="F35" i="17"/>
  <c r="D35" i="17"/>
  <c r="G34" i="17"/>
  <c r="F34" i="17"/>
  <c r="D34" i="17"/>
  <c r="G33" i="17"/>
  <c r="D33" i="17"/>
  <c r="F33" i="17" s="1"/>
  <c r="G32" i="17"/>
  <c r="F32" i="17"/>
  <c r="D32" i="17"/>
  <c r="G31" i="17"/>
  <c r="F31" i="17"/>
  <c r="D31" i="17"/>
  <c r="H24" i="17"/>
  <c r="F24" i="17"/>
  <c r="D24" i="17"/>
  <c r="C24" i="17"/>
  <c r="D23" i="17"/>
  <c r="F23" i="17" s="1"/>
  <c r="H23" i="17" s="1"/>
  <c r="C23" i="17"/>
  <c r="D22" i="17"/>
  <c r="C22" i="17"/>
  <c r="F22" i="17" s="1"/>
  <c r="H22" i="17" s="1"/>
  <c r="H21" i="17"/>
  <c r="F21" i="17"/>
  <c r="D21" i="17"/>
  <c r="C21" i="17"/>
  <c r="K14" i="17"/>
  <c r="H14" i="17"/>
  <c r="G14" i="17"/>
  <c r="F14" i="17"/>
  <c r="D14" i="17"/>
  <c r="C14" i="17"/>
  <c r="J14" i="17" s="1"/>
  <c r="L14" i="17" s="1"/>
  <c r="G13" i="17"/>
  <c r="F13" i="17"/>
  <c r="H13" i="17" s="1"/>
  <c r="D13" i="17"/>
  <c r="K13" i="17" s="1"/>
  <c r="C13" i="17"/>
  <c r="J13" i="17" s="1"/>
  <c r="L13" i="17" s="1"/>
  <c r="H12" i="17"/>
  <c r="G12" i="17"/>
  <c r="F12" i="17"/>
  <c r="D12" i="17"/>
  <c r="K12" i="17" s="1"/>
  <c r="C12" i="17"/>
  <c r="J12" i="17" s="1"/>
  <c r="L12" i="17" s="1"/>
  <c r="K11" i="17"/>
  <c r="H11" i="17"/>
  <c r="G11" i="17"/>
  <c r="F11" i="17"/>
  <c r="D11" i="17"/>
  <c r="C11" i="17"/>
  <c r="J11" i="17" s="1"/>
  <c r="L11" i="17" s="1"/>
  <c r="G10" i="17"/>
  <c r="F10" i="17"/>
  <c r="H10" i="17" s="1"/>
  <c r="D10" i="17"/>
  <c r="C10" i="17"/>
  <c r="H9" i="17"/>
  <c r="G9" i="17"/>
  <c r="F9" i="17"/>
  <c r="D9" i="17"/>
  <c r="K9" i="17" s="1"/>
  <c r="C9" i="17"/>
  <c r="J9" i="17" s="1"/>
  <c r="L9" i="17" s="1"/>
  <c r="K8" i="17"/>
  <c r="H8" i="17"/>
  <c r="G8" i="17"/>
  <c r="F8" i="17"/>
  <c r="D8" i="17"/>
  <c r="C8" i="17"/>
  <c r="J8" i="17" s="1"/>
  <c r="L8" i="17" s="1"/>
  <c r="G7" i="17"/>
  <c r="F7" i="17"/>
  <c r="H7" i="17" s="1"/>
  <c r="D7" i="17"/>
  <c r="K7" i="17" s="1"/>
  <c r="C7" i="17"/>
  <c r="H6" i="17"/>
  <c r="G6" i="17"/>
  <c r="F6" i="17"/>
  <c r="D6" i="17"/>
  <c r="K6" i="17" s="1"/>
  <c r="C6" i="17"/>
  <c r="J6" i="17" s="1"/>
  <c r="L6" i="17" s="1"/>
  <c r="K5" i="17"/>
  <c r="H5" i="17"/>
  <c r="G5" i="17"/>
  <c r="F5" i="17"/>
  <c r="D5" i="17"/>
  <c r="C5" i="17"/>
  <c r="J5" i="17" s="1"/>
  <c r="L5" i="17" s="1"/>
  <c r="G4" i="17"/>
  <c r="F4" i="17"/>
  <c r="H4" i="17" s="1"/>
  <c r="D4" i="17"/>
  <c r="C4" i="17"/>
  <c r="J4" i="17" s="1"/>
  <c r="L4" i="17" s="1"/>
  <c r="H3" i="17"/>
  <c r="G3" i="17"/>
  <c r="F3" i="17"/>
  <c r="D3" i="17"/>
  <c r="K3" i="17" s="1"/>
  <c r="C3" i="17"/>
  <c r="J3" i="17" s="1"/>
  <c r="L3" i="17" s="1"/>
  <c r="D96" i="9"/>
  <c r="D94" i="9"/>
  <c r="D93" i="9"/>
  <c r="H101" i="16"/>
  <c r="D90" i="16"/>
  <c r="G90" i="16" s="1"/>
  <c r="C90" i="16"/>
  <c r="D89" i="16"/>
  <c r="F89" i="16" s="1"/>
  <c r="H89" i="16" s="1"/>
  <c r="C89" i="16"/>
  <c r="D88" i="16"/>
  <c r="C88" i="16"/>
  <c r="G88" i="16" s="1"/>
  <c r="D87" i="16"/>
  <c r="G87" i="16" s="1"/>
  <c r="C87" i="16"/>
  <c r="D86" i="16"/>
  <c r="F86" i="16" s="1"/>
  <c r="H86" i="16" s="1"/>
  <c r="C86" i="16"/>
  <c r="G85" i="16"/>
  <c r="F85" i="16"/>
  <c r="H85" i="16" s="1"/>
  <c r="D85" i="16"/>
  <c r="C85" i="16"/>
  <c r="D84" i="16"/>
  <c r="F84" i="16" s="1"/>
  <c r="H84" i="16" s="1"/>
  <c r="C84" i="16"/>
  <c r="G83" i="16"/>
  <c r="D83" i="16"/>
  <c r="F83" i="16" s="1"/>
  <c r="H83" i="16" s="1"/>
  <c r="C83" i="16"/>
  <c r="D82" i="16"/>
  <c r="G82" i="16" s="1"/>
  <c r="C82" i="16"/>
  <c r="G81" i="16"/>
  <c r="F81" i="16"/>
  <c r="H81" i="16" s="1"/>
  <c r="D81" i="16"/>
  <c r="C81" i="16"/>
  <c r="G80" i="16"/>
  <c r="D80" i="16"/>
  <c r="C80" i="16"/>
  <c r="F80" i="16" s="1"/>
  <c r="H80" i="16" s="1"/>
  <c r="F74" i="16"/>
  <c r="D66" i="16"/>
  <c r="F66" i="16" s="1"/>
  <c r="G66" i="16" s="1"/>
  <c r="D65" i="16"/>
  <c r="F65" i="16" s="1"/>
  <c r="G65" i="16" s="1"/>
  <c r="D64" i="16"/>
  <c r="F64" i="16" s="1"/>
  <c r="G64" i="16" s="1"/>
  <c r="D63" i="16"/>
  <c r="F63" i="16" s="1"/>
  <c r="G63" i="16" s="1"/>
  <c r="D62" i="16"/>
  <c r="F62" i="16" s="1"/>
  <c r="G62" i="16" s="1"/>
  <c r="D61" i="16"/>
  <c r="F61" i="16" s="1"/>
  <c r="G61" i="16" s="1"/>
  <c r="G55" i="16"/>
  <c r="F55" i="16"/>
  <c r="D55" i="16"/>
  <c r="G54" i="16"/>
  <c r="D54" i="16"/>
  <c r="F54" i="16" s="1"/>
  <c r="G53" i="16"/>
  <c r="D53" i="16"/>
  <c r="F53" i="16" s="1"/>
  <c r="G52" i="16"/>
  <c r="D52" i="16"/>
  <c r="F52" i="16" s="1"/>
  <c r="G51" i="16"/>
  <c r="F51" i="16"/>
  <c r="D51" i="16"/>
  <c r="G50" i="16"/>
  <c r="D50" i="16"/>
  <c r="F50" i="16" s="1"/>
  <c r="G49" i="16"/>
  <c r="D49" i="16"/>
  <c r="F49" i="16" s="1"/>
  <c r="G48" i="16"/>
  <c r="D48" i="16"/>
  <c r="F48" i="16" s="1"/>
  <c r="G47" i="16"/>
  <c r="F47" i="16"/>
  <c r="D47" i="16"/>
  <c r="G46" i="16"/>
  <c r="D46" i="16"/>
  <c r="F46" i="16" s="1"/>
  <c r="G45" i="16"/>
  <c r="D45" i="16"/>
  <c r="F45" i="16" s="1"/>
  <c r="G44" i="16"/>
  <c r="D44" i="16"/>
  <c r="F44" i="16" s="1"/>
  <c r="G43" i="16"/>
  <c r="D43" i="16"/>
  <c r="F43" i="16" s="1"/>
  <c r="G42" i="16"/>
  <c r="D42" i="16"/>
  <c r="F42" i="16" s="1"/>
  <c r="G41" i="16"/>
  <c r="D41" i="16"/>
  <c r="F41" i="16" s="1"/>
  <c r="G40" i="16"/>
  <c r="D40" i="16"/>
  <c r="F40" i="16" s="1"/>
  <c r="G39" i="16"/>
  <c r="D39" i="16"/>
  <c r="F39" i="16" s="1"/>
  <c r="G38" i="16"/>
  <c r="D38" i="16"/>
  <c r="F38" i="16" s="1"/>
  <c r="G37" i="16"/>
  <c r="D37" i="16"/>
  <c r="F37" i="16" s="1"/>
  <c r="G36" i="16"/>
  <c r="D36" i="16"/>
  <c r="F36" i="16" s="1"/>
  <c r="G35" i="16"/>
  <c r="D35" i="16"/>
  <c r="F35" i="16" s="1"/>
  <c r="G34" i="16"/>
  <c r="D34" i="16"/>
  <c r="F34" i="16" s="1"/>
  <c r="G33" i="16"/>
  <c r="D33" i="16"/>
  <c r="F33" i="16" s="1"/>
  <c r="G32" i="16"/>
  <c r="D32" i="16"/>
  <c r="F32" i="16" s="1"/>
  <c r="G31" i="16"/>
  <c r="D31" i="16"/>
  <c r="F31" i="16" s="1"/>
  <c r="D24" i="16"/>
  <c r="F24" i="16" s="1"/>
  <c r="H24" i="16" s="1"/>
  <c r="C24" i="16"/>
  <c r="H23" i="16"/>
  <c r="F23" i="16"/>
  <c r="D23" i="16"/>
  <c r="C23" i="16"/>
  <c r="D22" i="16"/>
  <c r="F22" i="16" s="1"/>
  <c r="H22" i="16" s="1"/>
  <c r="C22" i="16"/>
  <c r="D21" i="16"/>
  <c r="F21" i="16" s="1"/>
  <c r="H21" i="16" s="1"/>
  <c r="C21" i="16"/>
  <c r="H14" i="16"/>
  <c r="K14" i="16" s="1"/>
  <c r="G14" i="16"/>
  <c r="F14" i="16"/>
  <c r="D14" i="16"/>
  <c r="C14" i="16"/>
  <c r="H13" i="16"/>
  <c r="K13" i="16" s="1"/>
  <c r="G13" i="16"/>
  <c r="F13" i="16"/>
  <c r="D13" i="16"/>
  <c r="C13" i="16"/>
  <c r="G12" i="16"/>
  <c r="F12" i="16"/>
  <c r="H12" i="16" s="1"/>
  <c r="D12" i="16"/>
  <c r="C12" i="16"/>
  <c r="H11" i="16"/>
  <c r="K11" i="16" s="1"/>
  <c r="G11" i="16"/>
  <c r="F11" i="16"/>
  <c r="D11" i="16"/>
  <c r="C11" i="16"/>
  <c r="H10" i="16"/>
  <c r="J10" i="16" s="1"/>
  <c r="L10" i="16" s="1"/>
  <c r="G10" i="16"/>
  <c r="F10" i="16"/>
  <c r="D10" i="16"/>
  <c r="C10" i="16"/>
  <c r="G9" i="16"/>
  <c r="F9" i="16"/>
  <c r="H9" i="16" s="1"/>
  <c r="D9" i="16"/>
  <c r="K9" i="16" s="1"/>
  <c r="C9" i="16"/>
  <c r="J9" i="16" s="1"/>
  <c r="L9" i="16" s="1"/>
  <c r="H8" i="16"/>
  <c r="K8" i="16" s="1"/>
  <c r="G8" i="16"/>
  <c r="F8" i="16"/>
  <c r="D8" i="16"/>
  <c r="C8" i="16"/>
  <c r="H7" i="16"/>
  <c r="K7" i="16" s="1"/>
  <c r="G7" i="16"/>
  <c r="F7" i="16"/>
  <c r="D7" i="16"/>
  <c r="C7" i="16"/>
  <c r="G6" i="16"/>
  <c r="F6" i="16"/>
  <c r="H6" i="16" s="1"/>
  <c r="D6" i="16"/>
  <c r="C6" i="16"/>
  <c r="J6" i="16" s="1"/>
  <c r="L6" i="16" s="1"/>
  <c r="H5" i="16"/>
  <c r="K5" i="16" s="1"/>
  <c r="G5" i="16"/>
  <c r="F5" i="16"/>
  <c r="D5" i="16"/>
  <c r="C5" i="16"/>
  <c r="H4" i="16"/>
  <c r="J4" i="16" s="1"/>
  <c r="L4" i="16" s="1"/>
  <c r="G4" i="16"/>
  <c r="F4" i="16"/>
  <c r="D4" i="16"/>
  <c r="C4" i="16"/>
  <c r="G3" i="16"/>
  <c r="F3" i="16"/>
  <c r="H3" i="16" s="1"/>
  <c r="D3" i="16"/>
  <c r="C3" i="16"/>
  <c r="D90" i="9"/>
  <c r="D88" i="9"/>
  <c r="D87" i="9"/>
  <c r="H101" i="15"/>
  <c r="D90" i="15"/>
  <c r="C90" i="15"/>
  <c r="D89" i="15"/>
  <c r="G89" i="15" s="1"/>
  <c r="C89" i="15"/>
  <c r="F89" i="15" s="1"/>
  <c r="H89" i="15" s="1"/>
  <c r="D88" i="15"/>
  <c r="C88" i="15"/>
  <c r="F88" i="15" s="1"/>
  <c r="H88" i="15" s="1"/>
  <c r="D87" i="15"/>
  <c r="G87" i="15" s="1"/>
  <c r="C87" i="15"/>
  <c r="F87" i="15" s="1"/>
  <c r="H87" i="15" s="1"/>
  <c r="D86" i="15"/>
  <c r="F86" i="15" s="1"/>
  <c r="H86" i="15" s="1"/>
  <c r="C86" i="15"/>
  <c r="G86" i="15" s="1"/>
  <c r="F85" i="15"/>
  <c r="H85" i="15" s="1"/>
  <c r="D85" i="15"/>
  <c r="C85" i="15"/>
  <c r="G85" i="15" s="1"/>
  <c r="D84" i="15"/>
  <c r="G84" i="15" s="1"/>
  <c r="C84" i="15"/>
  <c r="G83" i="15"/>
  <c r="D83" i="15"/>
  <c r="F83" i="15" s="1"/>
  <c r="H83" i="15" s="1"/>
  <c r="C83" i="15"/>
  <c r="D82" i="15"/>
  <c r="G82" i="15" s="1"/>
  <c r="C82" i="15"/>
  <c r="D81" i="15"/>
  <c r="G81" i="15" s="1"/>
  <c r="C81" i="15"/>
  <c r="G80" i="15"/>
  <c r="D80" i="15"/>
  <c r="F80" i="15" s="1"/>
  <c r="H80" i="15" s="1"/>
  <c r="C80" i="15"/>
  <c r="F74" i="15"/>
  <c r="D66" i="15"/>
  <c r="F66" i="15" s="1"/>
  <c r="G66" i="15" s="1"/>
  <c r="D65" i="15"/>
  <c r="F65" i="15" s="1"/>
  <c r="G65" i="15" s="1"/>
  <c r="D64" i="15"/>
  <c r="F64" i="15" s="1"/>
  <c r="G64" i="15" s="1"/>
  <c r="F63" i="15"/>
  <c r="G63" i="15" s="1"/>
  <c r="D63" i="15"/>
  <c r="D62" i="15"/>
  <c r="F62" i="15" s="1"/>
  <c r="G62" i="15" s="1"/>
  <c r="D61" i="15"/>
  <c r="F61" i="15" s="1"/>
  <c r="G61" i="15" s="1"/>
  <c r="G55" i="15"/>
  <c r="D55" i="15"/>
  <c r="F55" i="15" s="1"/>
  <c r="G54" i="15"/>
  <c r="F54" i="15"/>
  <c r="D54" i="15"/>
  <c r="G53" i="15"/>
  <c r="D53" i="15"/>
  <c r="F53" i="15" s="1"/>
  <c r="G52" i="15"/>
  <c r="D52" i="15"/>
  <c r="F52" i="15" s="1"/>
  <c r="G51" i="15"/>
  <c r="D51" i="15"/>
  <c r="F51" i="15" s="1"/>
  <c r="G50" i="15"/>
  <c r="F50" i="15"/>
  <c r="D50" i="15"/>
  <c r="G49" i="15"/>
  <c r="D49" i="15"/>
  <c r="F49" i="15" s="1"/>
  <c r="G48" i="15"/>
  <c r="D48" i="15"/>
  <c r="F48" i="15" s="1"/>
  <c r="G47" i="15"/>
  <c r="D47" i="15"/>
  <c r="F47" i="15" s="1"/>
  <c r="G46" i="15"/>
  <c r="F46" i="15"/>
  <c r="D46" i="15"/>
  <c r="G45" i="15"/>
  <c r="D45" i="15"/>
  <c r="F45" i="15" s="1"/>
  <c r="G44" i="15"/>
  <c r="D44" i="15"/>
  <c r="F44" i="15" s="1"/>
  <c r="G43" i="15"/>
  <c r="D43" i="15"/>
  <c r="F43" i="15" s="1"/>
  <c r="G42" i="15"/>
  <c r="F42" i="15"/>
  <c r="D42" i="15"/>
  <c r="G41" i="15"/>
  <c r="D41" i="15"/>
  <c r="F41" i="15" s="1"/>
  <c r="G40" i="15"/>
  <c r="D40" i="15"/>
  <c r="F40" i="15" s="1"/>
  <c r="G39" i="15"/>
  <c r="D39" i="15"/>
  <c r="F39" i="15" s="1"/>
  <c r="G38" i="15"/>
  <c r="F38" i="15"/>
  <c r="D38" i="15"/>
  <c r="G37" i="15"/>
  <c r="D37" i="15"/>
  <c r="F37" i="15" s="1"/>
  <c r="G36" i="15"/>
  <c r="F36" i="15"/>
  <c r="D36" i="15"/>
  <c r="G35" i="15"/>
  <c r="D35" i="15"/>
  <c r="F35" i="15" s="1"/>
  <c r="G34" i="15"/>
  <c r="F34" i="15"/>
  <c r="D34" i="15"/>
  <c r="G33" i="15"/>
  <c r="D33" i="15"/>
  <c r="F33" i="15" s="1"/>
  <c r="G32" i="15"/>
  <c r="F32" i="15"/>
  <c r="D32" i="15"/>
  <c r="G31" i="15"/>
  <c r="D31" i="15"/>
  <c r="F31" i="15" s="1"/>
  <c r="D24" i="15"/>
  <c r="F24" i="15" s="1"/>
  <c r="H24" i="15" s="1"/>
  <c r="C24" i="15"/>
  <c r="F23" i="15"/>
  <c r="H23" i="15" s="1"/>
  <c r="D23" i="15"/>
  <c r="C23" i="15"/>
  <c r="D22" i="15"/>
  <c r="F22" i="15" s="1"/>
  <c r="H22" i="15" s="1"/>
  <c r="C22" i="15"/>
  <c r="D21" i="15"/>
  <c r="F21" i="15" s="1"/>
  <c r="H21" i="15" s="1"/>
  <c r="C21" i="15"/>
  <c r="H14" i="15"/>
  <c r="G14" i="15"/>
  <c r="F14" i="15"/>
  <c r="D14" i="15"/>
  <c r="K14" i="15" s="1"/>
  <c r="C14" i="15"/>
  <c r="J14" i="15" s="1"/>
  <c r="L14" i="15" s="1"/>
  <c r="G13" i="15"/>
  <c r="F13" i="15"/>
  <c r="H13" i="15" s="1"/>
  <c r="K13" i="15" s="1"/>
  <c r="D13" i="15"/>
  <c r="C13" i="15"/>
  <c r="J13" i="15" s="1"/>
  <c r="L13" i="15" s="1"/>
  <c r="G12" i="15"/>
  <c r="F12" i="15"/>
  <c r="H12" i="15" s="1"/>
  <c r="D12" i="15"/>
  <c r="C12" i="15"/>
  <c r="H11" i="15"/>
  <c r="G11" i="15"/>
  <c r="F11" i="15"/>
  <c r="D11" i="15"/>
  <c r="K11" i="15" s="1"/>
  <c r="C11" i="15"/>
  <c r="J11" i="15" s="1"/>
  <c r="L11" i="15" s="1"/>
  <c r="G10" i="15"/>
  <c r="F10" i="15"/>
  <c r="H10" i="15" s="1"/>
  <c r="K10" i="15" s="1"/>
  <c r="D10" i="15"/>
  <c r="C10" i="15"/>
  <c r="G9" i="15"/>
  <c r="F9" i="15"/>
  <c r="H9" i="15" s="1"/>
  <c r="D9" i="15"/>
  <c r="C9" i="15"/>
  <c r="H8" i="15"/>
  <c r="G8" i="15"/>
  <c r="F8" i="15"/>
  <c r="D8" i="15"/>
  <c r="K8" i="15" s="1"/>
  <c r="C8" i="15"/>
  <c r="J8" i="15" s="1"/>
  <c r="L8" i="15" s="1"/>
  <c r="G7" i="15"/>
  <c r="F7" i="15"/>
  <c r="H7" i="15" s="1"/>
  <c r="K7" i="15" s="1"/>
  <c r="D7" i="15"/>
  <c r="C7" i="15"/>
  <c r="G6" i="15"/>
  <c r="F6" i="15"/>
  <c r="H6" i="15" s="1"/>
  <c r="D6" i="15"/>
  <c r="C6" i="15"/>
  <c r="H5" i="15"/>
  <c r="G5" i="15"/>
  <c r="F5" i="15"/>
  <c r="D5" i="15"/>
  <c r="K5" i="15" s="1"/>
  <c r="C5" i="15"/>
  <c r="J5" i="15" s="1"/>
  <c r="L5" i="15" s="1"/>
  <c r="G4" i="15"/>
  <c r="F4" i="15"/>
  <c r="H4" i="15" s="1"/>
  <c r="K4" i="15" s="1"/>
  <c r="D4" i="15"/>
  <c r="C4" i="15"/>
  <c r="J4" i="15" s="1"/>
  <c r="L4" i="15" s="1"/>
  <c r="G3" i="15"/>
  <c r="F3" i="15"/>
  <c r="H3" i="15" s="1"/>
  <c r="D3" i="15"/>
  <c r="C3" i="15"/>
  <c r="D84" i="9"/>
  <c r="D82" i="9"/>
  <c r="D60" i="14"/>
  <c r="F60" i="14" s="1"/>
  <c r="G60" i="14" s="1"/>
  <c r="C97" i="26" l="1"/>
  <c r="H97" i="26" s="1"/>
  <c r="H99" i="26" s="1"/>
  <c r="C95" i="24"/>
  <c r="H95" i="24" s="1"/>
  <c r="H97" i="24" s="1"/>
  <c r="C93" i="21"/>
  <c r="H93" i="21" s="1"/>
  <c r="H95" i="21" s="1"/>
  <c r="H22" i="18"/>
  <c r="J9" i="18"/>
  <c r="L9" i="18" s="1"/>
  <c r="L12" i="18" s="1"/>
  <c r="H92" i="18"/>
  <c r="F88" i="16"/>
  <c r="H88" i="16" s="1"/>
  <c r="K4" i="17"/>
  <c r="J7" i="17"/>
  <c r="L7" i="17" s="1"/>
  <c r="G67" i="17"/>
  <c r="J10" i="17"/>
  <c r="L10" i="17" s="1"/>
  <c r="L15" i="17"/>
  <c r="K10" i="17"/>
  <c r="H91" i="17"/>
  <c r="H25" i="17"/>
  <c r="F82" i="17"/>
  <c r="H82" i="17" s="1"/>
  <c r="F88" i="17"/>
  <c r="H88" i="17" s="1"/>
  <c r="F86" i="17"/>
  <c r="H86" i="17" s="1"/>
  <c r="G67" i="16"/>
  <c r="K6" i="16"/>
  <c r="J12" i="16"/>
  <c r="L12" i="16" s="1"/>
  <c r="K12" i="16"/>
  <c r="H25" i="16"/>
  <c r="J3" i="16"/>
  <c r="L3" i="16" s="1"/>
  <c r="K3" i="16"/>
  <c r="J13" i="16"/>
  <c r="L13" i="16" s="1"/>
  <c r="K4" i="16"/>
  <c r="K10" i="16"/>
  <c r="G84" i="16"/>
  <c r="F82" i="16"/>
  <c r="H82" i="16" s="1"/>
  <c r="G89" i="16"/>
  <c r="F87" i="16"/>
  <c r="H87" i="16" s="1"/>
  <c r="J7" i="16"/>
  <c r="L7" i="16" s="1"/>
  <c r="G86" i="16"/>
  <c r="J5" i="16"/>
  <c r="L5" i="16" s="1"/>
  <c r="J8" i="16"/>
  <c r="L8" i="16" s="1"/>
  <c r="J11" i="16"/>
  <c r="L11" i="16" s="1"/>
  <c r="F90" i="16"/>
  <c r="H90" i="16" s="1"/>
  <c r="J14" i="16"/>
  <c r="L14" i="16" s="1"/>
  <c r="G90" i="15"/>
  <c r="G88" i="15"/>
  <c r="G67" i="15"/>
  <c r="J3" i="15"/>
  <c r="L3" i="15" s="1"/>
  <c r="K3" i="15"/>
  <c r="K6" i="15"/>
  <c r="J6" i="15"/>
  <c r="L6" i="15" s="1"/>
  <c r="K9" i="15"/>
  <c r="J9" i="15"/>
  <c r="L9" i="15" s="1"/>
  <c r="J7" i="15"/>
  <c r="L7" i="15" s="1"/>
  <c r="J12" i="15"/>
  <c r="L12" i="15" s="1"/>
  <c r="K12" i="15"/>
  <c r="H25" i="15"/>
  <c r="J10" i="15"/>
  <c r="L10" i="15" s="1"/>
  <c r="F82" i="15"/>
  <c r="H82" i="15" s="1"/>
  <c r="F90" i="15"/>
  <c r="H90" i="15" s="1"/>
  <c r="F81" i="15"/>
  <c r="H81" i="15" s="1"/>
  <c r="F84" i="15"/>
  <c r="H84" i="15" s="1"/>
  <c r="D59" i="14"/>
  <c r="F59" i="14" s="1"/>
  <c r="G59" i="14" s="1"/>
  <c r="D61" i="14"/>
  <c r="F61" i="14" s="1"/>
  <c r="G61" i="14" s="1"/>
  <c r="D82" i="14"/>
  <c r="C82" i="14"/>
  <c r="D81" i="14"/>
  <c r="C81" i="14"/>
  <c r="D80" i="14"/>
  <c r="C80" i="14"/>
  <c r="G3" i="14"/>
  <c r="F3" i="14"/>
  <c r="D3" i="14"/>
  <c r="C3" i="14"/>
  <c r="H101" i="14"/>
  <c r="D90" i="14"/>
  <c r="C90" i="14"/>
  <c r="D89" i="14"/>
  <c r="C89" i="14"/>
  <c r="F89" i="14" s="1"/>
  <c r="H89" i="14" s="1"/>
  <c r="D88" i="14"/>
  <c r="C88" i="14"/>
  <c r="D87" i="14"/>
  <c r="C87" i="14"/>
  <c r="D86" i="14"/>
  <c r="C86" i="14"/>
  <c r="D85" i="14"/>
  <c r="C85" i="14"/>
  <c r="D84" i="14"/>
  <c r="C84" i="14"/>
  <c r="D83" i="14"/>
  <c r="C83" i="14"/>
  <c r="F74" i="14"/>
  <c r="D66" i="14"/>
  <c r="F66" i="14" s="1"/>
  <c r="G66" i="14" s="1"/>
  <c r="D65" i="14"/>
  <c r="F65" i="14" s="1"/>
  <c r="G65" i="14" s="1"/>
  <c r="D64" i="14"/>
  <c r="F64" i="14" s="1"/>
  <c r="G64" i="14" s="1"/>
  <c r="D63" i="14"/>
  <c r="F63" i="14" s="1"/>
  <c r="G63" i="14" s="1"/>
  <c r="D62" i="14"/>
  <c r="F62" i="14" s="1"/>
  <c r="G62" i="14" s="1"/>
  <c r="D58" i="14"/>
  <c r="F58" i="14" s="1"/>
  <c r="G58" i="14" s="1"/>
  <c r="G52" i="14"/>
  <c r="D52" i="14"/>
  <c r="F52" i="14" s="1"/>
  <c r="G51" i="14"/>
  <c r="D51" i="14"/>
  <c r="F51" i="14" s="1"/>
  <c r="G50" i="14"/>
  <c r="D50" i="14"/>
  <c r="F50" i="14" s="1"/>
  <c r="G49" i="14"/>
  <c r="D49" i="14"/>
  <c r="F49" i="14" s="1"/>
  <c r="G48" i="14"/>
  <c r="D48" i="14"/>
  <c r="F48" i="14" s="1"/>
  <c r="G47" i="14"/>
  <c r="D47" i="14"/>
  <c r="F47" i="14" s="1"/>
  <c r="G46" i="14"/>
  <c r="D46" i="14"/>
  <c r="F46" i="14" s="1"/>
  <c r="G45" i="14"/>
  <c r="D45" i="14"/>
  <c r="F45" i="14" s="1"/>
  <c r="G44" i="14"/>
  <c r="D44" i="14"/>
  <c r="F44" i="14" s="1"/>
  <c r="G43" i="14"/>
  <c r="D43" i="14"/>
  <c r="F43" i="14" s="1"/>
  <c r="G42" i="14"/>
  <c r="D42" i="14"/>
  <c r="F42" i="14" s="1"/>
  <c r="G41" i="14"/>
  <c r="D41" i="14"/>
  <c r="F41" i="14" s="1"/>
  <c r="G40" i="14"/>
  <c r="D40" i="14"/>
  <c r="F40" i="14" s="1"/>
  <c r="G39" i="14"/>
  <c r="D39" i="14"/>
  <c r="F39" i="14" s="1"/>
  <c r="G38" i="14"/>
  <c r="D38" i="14"/>
  <c r="F38" i="14" s="1"/>
  <c r="G37" i="14"/>
  <c r="D37" i="14"/>
  <c r="F37" i="14" s="1"/>
  <c r="G36" i="14"/>
  <c r="D36" i="14"/>
  <c r="F36" i="14" s="1"/>
  <c r="G35" i="14"/>
  <c r="D35" i="14"/>
  <c r="F35" i="14" s="1"/>
  <c r="G34" i="14"/>
  <c r="D34" i="14"/>
  <c r="F34" i="14" s="1"/>
  <c r="G33" i="14"/>
  <c r="D33" i="14"/>
  <c r="F33" i="14" s="1"/>
  <c r="G32" i="14"/>
  <c r="D32" i="14"/>
  <c r="F32" i="14" s="1"/>
  <c r="G31" i="14"/>
  <c r="D31" i="14"/>
  <c r="F31" i="14" s="1"/>
  <c r="G30" i="14"/>
  <c r="D30" i="14"/>
  <c r="F30" i="14" s="1"/>
  <c r="G29" i="14"/>
  <c r="D29" i="14"/>
  <c r="F29" i="14" s="1"/>
  <c r="G28" i="14"/>
  <c r="D28" i="14"/>
  <c r="F28" i="14" s="1"/>
  <c r="D21" i="14"/>
  <c r="C21" i="14"/>
  <c r="D20" i="14"/>
  <c r="C20" i="14"/>
  <c r="D19" i="14"/>
  <c r="C19" i="14"/>
  <c r="D18" i="14"/>
  <c r="C18" i="14"/>
  <c r="G11" i="14"/>
  <c r="F11" i="14"/>
  <c r="H11" i="14" s="1"/>
  <c r="D11" i="14"/>
  <c r="C11" i="14"/>
  <c r="G10" i="14"/>
  <c r="F10" i="14"/>
  <c r="D10" i="14"/>
  <c r="C10" i="14"/>
  <c r="G9" i="14"/>
  <c r="F9" i="14"/>
  <c r="D9" i="14"/>
  <c r="C9" i="14"/>
  <c r="G8" i="14"/>
  <c r="F8" i="14"/>
  <c r="H8" i="14" s="1"/>
  <c r="D8" i="14"/>
  <c r="C8" i="14"/>
  <c r="G7" i="14"/>
  <c r="F7" i="14"/>
  <c r="D7" i="14"/>
  <c r="C7" i="14"/>
  <c r="G6" i="14"/>
  <c r="F6" i="14"/>
  <c r="H6" i="14" s="1"/>
  <c r="D6" i="14"/>
  <c r="C6" i="14"/>
  <c r="G5" i="14"/>
  <c r="F5" i="14"/>
  <c r="H5" i="14" s="1"/>
  <c r="D5" i="14"/>
  <c r="C5" i="14"/>
  <c r="G4" i="14"/>
  <c r="F4" i="14"/>
  <c r="D4" i="14"/>
  <c r="C4" i="14"/>
  <c r="C101" i="18" l="1"/>
  <c r="H101" i="18" s="1"/>
  <c r="H103" i="18" s="1"/>
  <c r="C100" i="17"/>
  <c r="H100" i="17" s="1"/>
  <c r="H102" i="17" s="1"/>
  <c r="H91" i="16"/>
  <c r="D95" i="9" s="1"/>
  <c r="L15" i="16"/>
  <c r="H91" i="15"/>
  <c r="D89" i="9" s="1"/>
  <c r="L15" i="15"/>
  <c r="G82" i="14"/>
  <c r="H9" i="14"/>
  <c r="F88" i="14"/>
  <c r="H88" i="14" s="1"/>
  <c r="F80" i="14"/>
  <c r="H80" i="14" s="1"/>
  <c r="G80" i="14"/>
  <c r="G81" i="14"/>
  <c r="F81" i="14"/>
  <c r="H81" i="14" s="1"/>
  <c r="F82" i="14"/>
  <c r="H82" i="14" s="1"/>
  <c r="H4" i="14"/>
  <c r="J4" i="14" s="1"/>
  <c r="L4" i="14" s="1"/>
  <c r="H7" i="14"/>
  <c r="J7" i="14" s="1"/>
  <c r="L7" i="14" s="1"/>
  <c r="H10" i="14"/>
  <c r="K10" i="14" s="1"/>
  <c r="F83" i="14"/>
  <c r="H83" i="14" s="1"/>
  <c r="G88" i="14"/>
  <c r="G85" i="14"/>
  <c r="G86" i="14"/>
  <c r="F18" i="14"/>
  <c r="H18" i="14" s="1"/>
  <c r="H3" i="14"/>
  <c r="K3" i="14" s="1"/>
  <c r="F19" i="14"/>
  <c r="H19" i="14" s="1"/>
  <c r="G87" i="14"/>
  <c r="K9" i="14"/>
  <c r="K6" i="14"/>
  <c r="F20" i="14"/>
  <c r="H20" i="14" s="1"/>
  <c r="F21" i="14"/>
  <c r="H21" i="14" s="1"/>
  <c r="G83" i="14"/>
  <c r="G84" i="14"/>
  <c r="G89" i="14"/>
  <c r="F85" i="14"/>
  <c r="H85" i="14" s="1"/>
  <c r="G90" i="14"/>
  <c r="F90" i="14"/>
  <c r="H90" i="14" s="1"/>
  <c r="G67" i="14"/>
  <c r="J5" i="14"/>
  <c r="L5" i="14" s="1"/>
  <c r="K5" i="14"/>
  <c r="K11" i="14"/>
  <c r="J11" i="14"/>
  <c r="L11" i="14" s="1"/>
  <c r="J6" i="14"/>
  <c r="L6" i="14" s="1"/>
  <c r="J9" i="14"/>
  <c r="L9" i="14" s="1"/>
  <c r="K8" i="14"/>
  <c r="J8" i="14"/>
  <c r="L8" i="14" s="1"/>
  <c r="F87" i="14"/>
  <c r="H87" i="14" s="1"/>
  <c r="F86" i="14"/>
  <c r="H86" i="14" s="1"/>
  <c r="F84" i="14"/>
  <c r="H84" i="14" s="1"/>
  <c r="D78" i="9"/>
  <c r="D77" i="9"/>
  <c r="D76" i="9"/>
  <c r="D75" i="9"/>
  <c r="D83" i="13"/>
  <c r="C83" i="13"/>
  <c r="G6" i="13"/>
  <c r="F6" i="13"/>
  <c r="D6" i="13"/>
  <c r="C6" i="13"/>
  <c r="H101" i="13"/>
  <c r="D90" i="13"/>
  <c r="G90" i="13" s="1"/>
  <c r="C90" i="13"/>
  <c r="D89" i="13"/>
  <c r="F89" i="13" s="1"/>
  <c r="H89" i="13" s="1"/>
  <c r="C89" i="13"/>
  <c r="H88" i="13"/>
  <c r="G88" i="13"/>
  <c r="F88" i="13"/>
  <c r="D88" i="13"/>
  <c r="C88" i="13"/>
  <c r="D87" i="13"/>
  <c r="C87" i="13"/>
  <c r="G87" i="13" s="1"/>
  <c r="D86" i="13"/>
  <c r="G86" i="13" s="1"/>
  <c r="C86" i="13"/>
  <c r="D85" i="13"/>
  <c r="G85" i="13" s="1"/>
  <c r="C85" i="13"/>
  <c r="D84" i="13"/>
  <c r="F84" i="13" s="1"/>
  <c r="H84" i="13" s="1"/>
  <c r="C84" i="13"/>
  <c r="H82" i="13"/>
  <c r="G82" i="13"/>
  <c r="F82" i="13"/>
  <c r="D82" i="13"/>
  <c r="C82" i="13"/>
  <c r="D81" i="13"/>
  <c r="G81" i="13" s="1"/>
  <c r="C81" i="13"/>
  <c r="G80" i="13"/>
  <c r="F80" i="13"/>
  <c r="H80" i="13" s="1"/>
  <c r="D80" i="13"/>
  <c r="C80" i="13"/>
  <c r="F74" i="13"/>
  <c r="F66" i="13"/>
  <c r="G66" i="13" s="1"/>
  <c r="D66" i="13"/>
  <c r="D65" i="13"/>
  <c r="F65" i="13" s="1"/>
  <c r="G65" i="13" s="1"/>
  <c r="F64" i="13"/>
  <c r="G64" i="13" s="1"/>
  <c r="D64" i="13"/>
  <c r="D63" i="13"/>
  <c r="F63" i="13" s="1"/>
  <c r="G63" i="13" s="1"/>
  <c r="F62" i="13"/>
  <c r="G62" i="13" s="1"/>
  <c r="D62" i="13"/>
  <c r="D61" i="13"/>
  <c r="F61" i="13" s="1"/>
  <c r="G61" i="13" s="1"/>
  <c r="G55" i="13"/>
  <c r="F55" i="13"/>
  <c r="D55" i="13"/>
  <c r="G54" i="13"/>
  <c r="D54" i="13"/>
  <c r="F54" i="13" s="1"/>
  <c r="G53" i="13"/>
  <c r="F53" i="13"/>
  <c r="D53" i="13"/>
  <c r="G52" i="13"/>
  <c r="D52" i="13"/>
  <c r="F52" i="13" s="1"/>
  <c r="G51" i="13"/>
  <c r="F51" i="13"/>
  <c r="D51" i="13"/>
  <c r="G50" i="13"/>
  <c r="D50" i="13"/>
  <c r="F50" i="13" s="1"/>
  <c r="G49" i="13"/>
  <c r="F49" i="13"/>
  <c r="D49" i="13"/>
  <c r="G48" i="13"/>
  <c r="D48" i="13"/>
  <c r="F48" i="13" s="1"/>
  <c r="G47" i="13"/>
  <c r="F47" i="13"/>
  <c r="D47" i="13"/>
  <c r="G46" i="13"/>
  <c r="D46" i="13"/>
  <c r="F46" i="13" s="1"/>
  <c r="G45" i="13"/>
  <c r="F45" i="13"/>
  <c r="D45" i="13"/>
  <c r="G44" i="13"/>
  <c r="D44" i="13"/>
  <c r="F44" i="13" s="1"/>
  <c r="G43" i="13"/>
  <c r="F43" i="13"/>
  <c r="D43" i="13"/>
  <c r="G42" i="13"/>
  <c r="D42" i="13"/>
  <c r="F42" i="13" s="1"/>
  <c r="G41" i="13"/>
  <c r="F41" i="13"/>
  <c r="D41" i="13"/>
  <c r="G40" i="13"/>
  <c r="D40" i="13"/>
  <c r="F40" i="13" s="1"/>
  <c r="G39" i="13"/>
  <c r="F39" i="13"/>
  <c r="D39" i="13"/>
  <c r="G38" i="13"/>
  <c r="D38" i="13"/>
  <c r="F38" i="13" s="1"/>
  <c r="G37" i="13"/>
  <c r="F37" i="13"/>
  <c r="D37" i="13"/>
  <c r="G36" i="13"/>
  <c r="D36" i="13"/>
  <c r="F36" i="13" s="1"/>
  <c r="G35" i="13"/>
  <c r="F35" i="13"/>
  <c r="D35" i="13"/>
  <c r="G34" i="13"/>
  <c r="D34" i="13"/>
  <c r="F34" i="13" s="1"/>
  <c r="G33" i="13"/>
  <c r="F33" i="13"/>
  <c r="D33" i="13"/>
  <c r="G32" i="13"/>
  <c r="D32" i="13"/>
  <c r="F32" i="13" s="1"/>
  <c r="G31" i="13"/>
  <c r="F31" i="13"/>
  <c r="D31" i="13"/>
  <c r="D24" i="13"/>
  <c r="F24" i="13" s="1"/>
  <c r="H24" i="13" s="1"/>
  <c r="C24" i="13"/>
  <c r="D23" i="13"/>
  <c r="F23" i="13" s="1"/>
  <c r="H23" i="13" s="1"/>
  <c r="C23" i="13"/>
  <c r="F22" i="13"/>
  <c r="H22" i="13" s="1"/>
  <c r="D22" i="13"/>
  <c r="C22" i="13"/>
  <c r="D21" i="13"/>
  <c r="F21" i="13" s="1"/>
  <c r="H21" i="13" s="1"/>
  <c r="H25" i="13" s="1"/>
  <c r="C21" i="13"/>
  <c r="G14" i="13"/>
  <c r="H14" i="13" s="1"/>
  <c r="F14" i="13"/>
  <c r="D14" i="13"/>
  <c r="C14" i="13"/>
  <c r="G13" i="13"/>
  <c r="F13" i="13"/>
  <c r="H13" i="13" s="1"/>
  <c r="D13" i="13"/>
  <c r="C13" i="13"/>
  <c r="G12" i="13"/>
  <c r="F12" i="13"/>
  <c r="H12" i="13" s="1"/>
  <c r="D12" i="13"/>
  <c r="C12" i="13"/>
  <c r="G11" i="13"/>
  <c r="H11" i="13" s="1"/>
  <c r="F11" i="13"/>
  <c r="D11" i="13"/>
  <c r="C11" i="13"/>
  <c r="G10" i="13"/>
  <c r="F10" i="13"/>
  <c r="H10" i="13" s="1"/>
  <c r="D10" i="13"/>
  <c r="C10" i="13"/>
  <c r="G9" i="13"/>
  <c r="F9" i="13"/>
  <c r="H9" i="13" s="1"/>
  <c r="D9" i="13"/>
  <c r="C9" i="13"/>
  <c r="G8" i="13"/>
  <c r="H8" i="13" s="1"/>
  <c r="F8" i="13"/>
  <c r="D8" i="13"/>
  <c r="C8" i="13"/>
  <c r="G7" i="13"/>
  <c r="F7" i="13"/>
  <c r="H7" i="13" s="1"/>
  <c r="D7" i="13"/>
  <c r="C7" i="13"/>
  <c r="G5" i="13"/>
  <c r="F5" i="13"/>
  <c r="H5" i="13" s="1"/>
  <c r="D5" i="13"/>
  <c r="C5" i="13"/>
  <c r="G4" i="13"/>
  <c r="H4" i="13" s="1"/>
  <c r="F4" i="13"/>
  <c r="D4" i="13"/>
  <c r="C4" i="13"/>
  <c r="G3" i="13"/>
  <c r="F3" i="13"/>
  <c r="H3" i="13" s="1"/>
  <c r="D3" i="13"/>
  <c r="C3" i="13"/>
  <c r="C100" i="16" l="1"/>
  <c r="H100" i="16" s="1"/>
  <c r="H102" i="16" s="1"/>
  <c r="C100" i="15"/>
  <c r="H100" i="15" s="1"/>
  <c r="H102" i="15" s="1"/>
  <c r="K7" i="14"/>
  <c r="J10" i="14"/>
  <c r="L10" i="14" s="1"/>
  <c r="H91" i="14"/>
  <c r="D83" i="9" s="1"/>
  <c r="H22" i="14"/>
  <c r="K4" i="14"/>
  <c r="J3" i="14"/>
  <c r="L3" i="14" s="1"/>
  <c r="L12" i="14" s="1"/>
  <c r="G67" i="13"/>
  <c r="G83" i="13"/>
  <c r="F83" i="13"/>
  <c r="H83" i="13" s="1"/>
  <c r="H6" i="13"/>
  <c r="J6" i="13" s="1"/>
  <c r="L6" i="13" s="1"/>
  <c r="K11" i="13"/>
  <c r="J11" i="13"/>
  <c r="L11" i="13" s="1"/>
  <c r="K5" i="13"/>
  <c r="J5" i="13"/>
  <c r="L5" i="13" s="1"/>
  <c r="K12" i="13"/>
  <c r="J12" i="13"/>
  <c r="L12" i="13" s="1"/>
  <c r="J3" i="13"/>
  <c r="L3" i="13" s="1"/>
  <c r="J7" i="13"/>
  <c r="L7" i="13" s="1"/>
  <c r="J10" i="13"/>
  <c r="L10" i="13" s="1"/>
  <c r="J13" i="13"/>
  <c r="L13" i="13" s="1"/>
  <c r="J4" i="13"/>
  <c r="L4" i="13" s="1"/>
  <c r="K4" i="13"/>
  <c r="J14" i="13"/>
  <c r="L14" i="13" s="1"/>
  <c r="K14" i="13"/>
  <c r="K9" i="13"/>
  <c r="J9" i="13"/>
  <c r="L9" i="13" s="1"/>
  <c r="K3" i="13"/>
  <c r="K7" i="13"/>
  <c r="K10" i="13"/>
  <c r="K13" i="13"/>
  <c r="J8" i="13"/>
  <c r="L8" i="13" s="1"/>
  <c r="K8" i="13"/>
  <c r="F81" i="13"/>
  <c r="H81" i="13" s="1"/>
  <c r="G89" i="13"/>
  <c r="F86" i="13"/>
  <c r="H86" i="13" s="1"/>
  <c r="G84" i="13"/>
  <c r="F87" i="13"/>
  <c r="H87" i="13" s="1"/>
  <c r="F85" i="13"/>
  <c r="H85" i="13" s="1"/>
  <c r="F90" i="13"/>
  <c r="H90" i="13" s="1"/>
  <c r="D81" i="9" l="1"/>
  <c r="C100" i="14"/>
  <c r="H100" i="14" s="1"/>
  <c r="H102" i="14" s="1"/>
  <c r="K6" i="13"/>
  <c r="H91" i="13"/>
  <c r="L15" i="13"/>
  <c r="C100" i="13" l="1"/>
  <c r="H100" i="13" s="1"/>
  <c r="H102" i="13" s="1"/>
  <c r="D72" i="9" l="1"/>
  <c r="D71" i="9"/>
  <c r="D69" i="9"/>
  <c r="D88" i="12"/>
  <c r="C88" i="12"/>
  <c r="G88" i="12" s="1"/>
  <c r="D87" i="12"/>
  <c r="C87" i="12"/>
  <c r="G87" i="12" s="1"/>
  <c r="L12" i="11"/>
  <c r="G13" i="12"/>
  <c r="F13" i="12"/>
  <c r="H13" i="12" s="1"/>
  <c r="D13" i="12"/>
  <c r="K13" i="12" s="1"/>
  <c r="C13" i="12"/>
  <c r="J13" i="12" s="1"/>
  <c r="L13" i="12" s="1"/>
  <c r="H12" i="12"/>
  <c r="J12" i="12" s="1"/>
  <c r="L12" i="12" s="1"/>
  <c r="L14" i="12" s="1"/>
  <c r="G12" i="12"/>
  <c r="F12" i="12"/>
  <c r="D12" i="12"/>
  <c r="C12" i="12"/>
  <c r="H99" i="12"/>
  <c r="H86" i="12"/>
  <c r="F86" i="12"/>
  <c r="D86" i="12"/>
  <c r="G86" i="12" s="1"/>
  <c r="C86" i="12"/>
  <c r="D85" i="12"/>
  <c r="G85" i="12" s="1"/>
  <c r="C85" i="12"/>
  <c r="F85" i="12" s="1"/>
  <c r="H85" i="12" s="1"/>
  <c r="H84" i="12"/>
  <c r="G84" i="12"/>
  <c r="F84" i="12"/>
  <c r="D84" i="12"/>
  <c r="C84" i="12"/>
  <c r="D83" i="12"/>
  <c r="G83" i="12" s="1"/>
  <c r="C83" i="12"/>
  <c r="F82" i="12"/>
  <c r="H82" i="12" s="1"/>
  <c r="D82" i="12"/>
  <c r="G82" i="12" s="1"/>
  <c r="C82" i="12"/>
  <c r="D81" i="12"/>
  <c r="C81" i="12"/>
  <c r="G81" i="12" s="1"/>
  <c r="D80" i="12"/>
  <c r="F80" i="12" s="1"/>
  <c r="H80" i="12" s="1"/>
  <c r="C80" i="12"/>
  <c r="D79" i="12"/>
  <c r="G79" i="12" s="1"/>
  <c r="C79" i="12"/>
  <c r="F73" i="12"/>
  <c r="D65" i="12"/>
  <c r="F65" i="12" s="1"/>
  <c r="G65" i="12" s="1"/>
  <c r="D64" i="12"/>
  <c r="F64" i="12" s="1"/>
  <c r="G64" i="12" s="1"/>
  <c r="D63" i="12"/>
  <c r="F63" i="12" s="1"/>
  <c r="G63" i="12" s="1"/>
  <c r="D62" i="12"/>
  <c r="F62" i="12" s="1"/>
  <c r="G62" i="12" s="1"/>
  <c r="D61" i="12"/>
  <c r="F61" i="12" s="1"/>
  <c r="G61" i="12" s="1"/>
  <c r="D60" i="12"/>
  <c r="F60" i="12" s="1"/>
  <c r="G60" i="12" s="1"/>
  <c r="G54" i="12"/>
  <c r="D54" i="12"/>
  <c r="F54" i="12" s="1"/>
  <c r="G53" i="12"/>
  <c r="D53" i="12"/>
  <c r="F53" i="12" s="1"/>
  <c r="G52" i="12"/>
  <c r="D52" i="12"/>
  <c r="F52" i="12" s="1"/>
  <c r="G51" i="12"/>
  <c r="D51" i="12"/>
  <c r="F51" i="12" s="1"/>
  <c r="G50" i="12"/>
  <c r="D50" i="12"/>
  <c r="F50" i="12" s="1"/>
  <c r="G49" i="12"/>
  <c r="D49" i="12"/>
  <c r="F49" i="12" s="1"/>
  <c r="G48" i="12"/>
  <c r="D48" i="12"/>
  <c r="F48" i="12" s="1"/>
  <c r="G47" i="12"/>
  <c r="D47" i="12"/>
  <c r="F47" i="12" s="1"/>
  <c r="G46" i="12"/>
  <c r="D46" i="12"/>
  <c r="F46" i="12" s="1"/>
  <c r="G45" i="12"/>
  <c r="D45" i="12"/>
  <c r="F45" i="12" s="1"/>
  <c r="G44" i="12"/>
  <c r="D44" i="12"/>
  <c r="F44" i="12" s="1"/>
  <c r="G43" i="12"/>
  <c r="D43" i="12"/>
  <c r="F43" i="12" s="1"/>
  <c r="G42" i="12"/>
  <c r="D42" i="12"/>
  <c r="F42" i="12" s="1"/>
  <c r="G41" i="12"/>
  <c r="D41" i="12"/>
  <c r="F41" i="12" s="1"/>
  <c r="G40" i="12"/>
  <c r="D40" i="12"/>
  <c r="F40" i="12" s="1"/>
  <c r="G39" i="12"/>
  <c r="D39" i="12"/>
  <c r="F39" i="12" s="1"/>
  <c r="G38" i="12"/>
  <c r="D38" i="12"/>
  <c r="F38" i="12" s="1"/>
  <c r="G37" i="12"/>
  <c r="D37" i="12"/>
  <c r="F37" i="12" s="1"/>
  <c r="G36" i="12"/>
  <c r="D36" i="12"/>
  <c r="F36" i="12" s="1"/>
  <c r="G35" i="12"/>
  <c r="D35" i="12"/>
  <c r="F35" i="12" s="1"/>
  <c r="G34" i="12"/>
  <c r="D34" i="12"/>
  <c r="F34" i="12" s="1"/>
  <c r="G33" i="12"/>
  <c r="D33" i="12"/>
  <c r="F33" i="12" s="1"/>
  <c r="G32" i="12"/>
  <c r="D32" i="12"/>
  <c r="F32" i="12" s="1"/>
  <c r="G31" i="12"/>
  <c r="D31" i="12"/>
  <c r="F31" i="12" s="1"/>
  <c r="G30" i="12"/>
  <c r="D30" i="12"/>
  <c r="F30" i="12" s="1"/>
  <c r="D23" i="12"/>
  <c r="F23" i="12" s="1"/>
  <c r="H23" i="12" s="1"/>
  <c r="C23" i="12"/>
  <c r="D22" i="12"/>
  <c r="F22" i="12" s="1"/>
  <c r="H22" i="12" s="1"/>
  <c r="C22" i="12"/>
  <c r="D21" i="12"/>
  <c r="F21" i="12" s="1"/>
  <c r="H21" i="12" s="1"/>
  <c r="C21" i="12"/>
  <c r="D20" i="12"/>
  <c r="F20" i="12" s="1"/>
  <c r="H20" i="12" s="1"/>
  <c r="C20" i="12"/>
  <c r="H11" i="12"/>
  <c r="K11" i="12" s="1"/>
  <c r="G11" i="12"/>
  <c r="F11" i="12"/>
  <c r="D11" i="12"/>
  <c r="C11" i="12"/>
  <c r="G10" i="12"/>
  <c r="F10" i="12"/>
  <c r="H10" i="12" s="1"/>
  <c r="D10" i="12"/>
  <c r="K10" i="12" s="1"/>
  <c r="C10" i="12"/>
  <c r="J10" i="12" s="1"/>
  <c r="L10" i="12" s="1"/>
  <c r="G9" i="12"/>
  <c r="F9" i="12"/>
  <c r="H9" i="12" s="1"/>
  <c r="D9" i="12"/>
  <c r="K9" i="12" s="1"/>
  <c r="C9" i="12"/>
  <c r="H8" i="12"/>
  <c r="J8" i="12" s="1"/>
  <c r="L8" i="12" s="1"/>
  <c r="G8" i="12"/>
  <c r="F8" i="12"/>
  <c r="D8" i="12"/>
  <c r="C8" i="12"/>
  <c r="G7" i="12"/>
  <c r="F7" i="12"/>
  <c r="H7" i="12" s="1"/>
  <c r="D7" i="12"/>
  <c r="K7" i="12" s="1"/>
  <c r="C7" i="12"/>
  <c r="J7" i="12" s="1"/>
  <c r="L7" i="12" s="1"/>
  <c r="G6" i="12"/>
  <c r="F6" i="12"/>
  <c r="H6" i="12" s="1"/>
  <c r="D6" i="12"/>
  <c r="C6" i="12"/>
  <c r="H5" i="12"/>
  <c r="K5" i="12" s="1"/>
  <c r="G5" i="12"/>
  <c r="F5" i="12"/>
  <c r="D5" i="12"/>
  <c r="C5" i="12"/>
  <c r="G4" i="12"/>
  <c r="F4" i="12"/>
  <c r="H4" i="12" s="1"/>
  <c r="D4" i="12"/>
  <c r="K4" i="12" s="1"/>
  <c r="C4" i="12"/>
  <c r="J4" i="12" s="1"/>
  <c r="L4" i="12" s="1"/>
  <c r="G3" i="12"/>
  <c r="F3" i="12"/>
  <c r="H3" i="12" s="1"/>
  <c r="D3" i="12"/>
  <c r="K3" i="12" s="1"/>
  <c r="C3" i="12"/>
  <c r="J3" i="12" s="1"/>
  <c r="L3" i="12" s="1"/>
  <c r="D66" i="9"/>
  <c r="D65" i="9"/>
  <c r="D64" i="9"/>
  <c r="D63" i="9"/>
  <c r="G11" i="11"/>
  <c r="F11" i="11"/>
  <c r="D11" i="11"/>
  <c r="C11" i="11"/>
  <c r="F88" i="12" l="1"/>
  <c r="H88" i="12" s="1"/>
  <c r="F87" i="12"/>
  <c r="H87" i="12" s="1"/>
  <c r="H89" i="12" s="1"/>
  <c r="K12" i="12"/>
  <c r="H24" i="12"/>
  <c r="J6" i="12"/>
  <c r="L6" i="12" s="1"/>
  <c r="G66" i="12"/>
  <c r="D70" i="9" s="1"/>
  <c r="K6" i="12"/>
  <c r="J9" i="12"/>
  <c r="L9" i="12" s="1"/>
  <c r="J5" i="12"/>
  <c r="L5" i="12" s="1"/>
  <c r="J11" i="12"/>
  <c r="L11" i="12" s="1"/>
  <c r="G80" i="12"/>
  <c r="F83" i="12"/>
  <c r="H83" i="12" s="1"/>
  <c r="K8" i="12"/>
  <c r="F81" i="12"/>
  <c r="H81" i="12" s="1"/>
  <c r="F79" i="12"/>
  <c r="H79" i="12" s="1"/>
  <c r="H11" i="11"/>
  <c r="J11" i="11" s="1"/>
  <c r="L11" i="11" s="1"/>
  <c r="K11" i="11"/>
  <c r="H95" i="11"/>
  <c r="G84" i="11"/>
  <c r="D84" i="11"/>
  <c r="F84" i="11" s="1"/>
  <c r="H84" i="11" s="1"/>
  <c r="C84" i="11"/>
  <c r="G83" i="11"/>
  <c r="D83" i="11"/>
  <c r="F83" i="11" s="1"/>
  <c r="H83" i="11" s="1"/>
  <c r="C83" i="11"/>
  <c r="D82" i="11"/>
  <c r="C82" i="11"/>
  <c r="G82" i="11" s="1"/>
  <c r="D81" i="11"/>
  <c r="F81" i="11" s="1"/>
  <c r="H81" i="11" s="1"/>
  <c r="C81" i="11"/>
  <c r="D80" i="11"/>
  <c r="F80" i="11" s="1"/>
  <c r="H80" i="11" s="1"/>
  <c r="C80" i="11"/>
  <c r="D79" i="11"/>
  <c r="G79" i="11" s="1"/>
  <c r="C79" i="11"/>
  <c r="F79" i="11" s="1"/>
  <c r="H79" i="11" s="1"/>
  <c r="D78" i="11"/>
  <c r="G78" i="11" s="1"/>
  <c r="C78" i="11"/>
  <c r="F78" i="11" s="1"/>
  <c r="H78" i="11" s="1"/>
  <c r="H77" i="11"/>
  <c r="F77" i="11"/>
  <c r="D77" i="11"/>
  <c r="C77" i="11"/>
  <c r="G77" i="11" s="1"/>
  <c r="F71" i="11"/>
  <c r="D63" i="11"/>
  <c r="F63" i="11" s="1"/>
  <c r="G63" i="11" s="1"/>
  <c r="D62" i="11"/>
  <c r="F62" i="11" s="1"/>
  <c r="G62" i="11" s="1"/>
  <c r="F61" i="11"/>
  <c r="G61" i="11" s="1"/>
  <c r="D61" i="11"/>
  <c r="D60" i="11"/>
  <c r="F60" i="11" s="1"/>
  <c r="G60" i="11" s="1"/>
  <c r="D59" i="11"/>
  <c r="F59" i="11" s="1"/>
  <c r="G59" i="11" s="1"/>
  <c r="D58" i="11"/>
  <c r="F58" i="11" s="1"/>
  <c r="G58" i="11" s="1"/>
  <c r="G52" i="11"/>
  <c r="F52" i="11"/>
  <c r="D52" i="11"/>
  <c r="G51" i="11"/>
  <c r="D51" i="11"/>
  <c r="F51" i="11" s="1"/>
  <c r="G50" i="11"/>
  <c r="D50" i="11"/>
  <c r="F50" i="11" s="1"/>
  <c r="G49" i="11"/>
  <c r="D49" i="11"/>
  <c r="F49" i="11" s="1"/>
  <c r="G48" i="11"/>
  <c r="F48" i="11"/>
  <c r="D48" i="11"/>
  <c r="G47" i="11"/>
  <c r="D47" i="11"/>
  <c r="F47" i="11" s="1"/>
  <c r="G46" i="11"/>
  <c r="D46" i="11"/>
  <c r="F46" i="11" s="1"/>
  <c r="G45" i="11"/>
  <c r="D45" i="11"/>
  <c r="F45" i="11" s="1"/>
  <c r="G44" i="11"/>
  <c r="F44" i="11"/>
  <c r="D44" i="11"/>
  <c r="G43" i="11"/>
  <c r="D43" i="11"/>
  <c r="F43" i="11" s="1"/>
  <c r="G42" i="11"/>
  <c r="D42" i="11"/>
  <c r="F42" i="11" s="1"/>
  <c r="G41" i="11"/>
  <c r="D41" i="11"/>
  <c r="F41" i="11" s="1"/>
  <c r="G40" i="11"/>
  <c r="F40" i="11"/>
  <c r="D40" i="11"/>
  <c r="G39" i="11"/>
  <c r="D39" i="11"/>
  <c r="F39" i="11" s="1"/>
  <c r="G38" i="11"/>
  <c r="D38" i="11"/>
  <c r="F38" i="11" s="1"/>
  <c r="G37" i="11"/>
  <c r="D37" i="11"/>
  <c r="F37" i="11" s="1"/>
  <c r="G36" i="11"/>
  <c r="F36" i="11"/>
  <c r="D36" i="11"/>
  <c r="G35" i="11"/>
  <c r="D35" i="11"/>
  <c r="F35" i="11" s="1"/>
  <c r="G34" i="11"/>
  <c r="D34" i="11"/>
  <c r="F34" i="11" s="1"/>
  <c r="G33" i="11"/>
  <c r="D33" i="11"/>
  <c r="F33" i="11" s="1"/>
  <c r="G32" i="11"/>
  <c r="F32" i="11"/>
  <c r="D32" i="11"/>
  <c r="G31" i="11"/>
  <c r="D31" i="11"/>
  <c r="F31" i="11" s="1"/>
  <c r="G30" i="11"/>
  <c r="D30" i="11"/>
  <c r="F30" i="11" s="1"/>
  <c r="G29" i="11"/>
  <c r="D29" i="11"/>
  <c r="F29" i="11" s="1"/>
  <c r="G28" i="11"/>
  <c r="F28" i="11"/>
  <c r="D28" i="11"/>
  <c r="D21" i="11"/>
  <c r="F21" i="11" s="1"/>
  <c r="H21" i="11" s="1"/>
  <c r="C21" i="11"/>
  <c r="D20" i="11"/>
  <c r="F20" i="11" s="1"/>
  <c r="H20" i="11" s="1"/>
  <c r="C20" i="11"/>
  <c r="F19" i="11"/>
  <c r="H19" i="11" s="1"/>
  <c r="D19" i="11"/>
  <c r="C19" i="11"/>
  <c r="D18" i="11"/>
  <c r="F18" i="11" s="1"/>
  <c r="H18" i="11" s="1"/>
  <c r="H22" i="11" s="1"/>
  <c r="C18" i="11"/>
  <c r="G10" i="11"/>
  <c r="H10" i="11" s="1"/>
  <c r="F10" i="11"/>
  <c r="D10" i="11"/>
  <c r="C10" i="11"/>
  <c r="G9" i="11"/>
  <c r="F9" i="11"/>
  <c r="H9" i="11" s="1"/>
  <c r="K9" i="11" s="1"/>
  <c r="D9" i="11"/>
  <c r="C9" i="11"/>
  <c r="G8" i="11"/>
  <c r="F8" i="11"/>
  <c r="H8" i="11" s="1"/>
  <c r="J8" i="11" s="1"/>
  <c r="L8" i="11" s="1"/>
  <c r="D8" i="11"/>
  <c r="K8" i="11" s="1"/>
  <c r="C8" i="11"/>
  <c r="G7" i="11"/>
  <c r="F7" i="11"/>
  <c r="H7" i="11" s="1"/>
  <c r="D7" i="11"/>
  <c r="C7" i="11"/>
  <c r="G6" i="11"/>
  <c r="F6" i="11"/>
  <c r="H6" i="11" s="1"/>
  <c r="D6" i="11"/>
  <c r="C6" i="11"/>
  <c r="G5" i="11"/>
  <c r="F5" i="11"/>
  <c r="H5" i="11" s="1"/>
  <c r="J5" i="11" s="1"/>
  <c r="L5" i="11" s="1"/>
  <c r="D5" i="11"/>
  <c r="K5" i="11" s="1"/>
  <c r="C5" i="11"/>
  <c r="G4" i="11"/>
  <c r="F4" i="11"/>
  <c r="H4" i="11" s="1"/>
  <c r="D4" i="11"/>
  <c r="C4" i="11"/>
  <c r="G3" i="11"/>
  <c r="F3" i="11"/>
  <c r="H3" i="11" s="1"/>
  <c r="K3" i="11" s="1"/>
  <c r="D3" i="11"/>
  <c r="C3" i="11"/>
  <c r="D60" i="9"/>
  <c r="D58" i="9"/>
  <c r="C98" i="12" l="1"/>
  <c r="H98" i="12" s="1"/>
  <c r="H100" i="12" s="1"/>
  <c r="F82" i="11"/>
  <c r="H82" i="11" s="1"/>
  <c r="H85" i="11" s="1"/>
  <c r="J3" i="11"/>
  <c r="L3" i="11" s="1"/>
  <c r="J6" i="11"/>
  <c r="L6" i="11" s="1"/>
  <c r="J9" i="11"/>
  <c r="L9" i="11" s="1"/>
  <c r="K6" i="11"/>
  <c r="G64" i="11"/>
  <c r="J4" i="11"/>
  <c r="L4" i="11" s="1"/>
  <c r="K4" i="11"/>
  <c r="K7" i="11"/>
  <c r="J7" i="11"/>
  <c r="L7" i="11" s="1"/>
  <c r="K10" i="11"/>
  <c r="J10" i="11"/>
  <c r="L10" i="11" s="1"/>
  <c r="G81" i="11"/>
  <c r="G80" i="11"/>
  <c r="C94" i="11" l="1"/>
  <c r="H94" i="11" s="1"/>
  <c r="H96" i="11" s="1"/>
  <c r="D59" i="9" l="1"/>
  <c r="D20" i="10" l="1"/>
  <c r="C20" i="10"/>
  <c r="F20" i="10" s="1"/>
  <c r="H20" i="10" s="1"/>
  <c r="D19" i="10"/>
  <c r="F19" i="10" s="1"/>
  <c r="H19" i="10" s="1"/>
  <c r="C19" i="10"/>
  <c r="D18" i="10"/>
  <c r="F18" i="10" s="1"/>
  <c r="H18" i="10" s="1"/>
  <c r="C18" i="10"/>
  <c r="D17" i="10"/>
  <c r="C17" i="10"/>
  <c r="F17" i="10" s="1"/>
  <c r="H17" i="10" s="1"/>
  <c r="H21" i="10" s="1"/>
  <c r="D57" i="9" s="1"/>
  <c r="H94" i="10" l="1"/>
  <c r="D83" i="10"/>
  <c r="F83" i="10" s="1"/>
  <c r="H83" i="10" s="1"/>
  <c r="C83" i="10"/>
  <c r="G83" i="10" s="1"/>
  <c r="G82" i="10"/>
  <c r="D82" i="10"/>
  <c r="F82" i="10" s="1"/>
  <c r="H82" i="10" s="1"/>
  <c r="C82" i="10"/>
  <c r="D81" i="10"/>
  <c r="G81" i="10" s="1"/>
  <c r="C81" i="10"/>
  <c r="D80" i="10"/>
  <c r="F80" i="10" s="1"/>
  <c r="H80" i="10" s="1"/>
  <c r="C80" i="10"/>
  <c r="D79" i="10"/>
  <c r="G79" i="10" s="1"/>
  <c r="C79" i="10"/>
  <c r="D78" i="10"/>
  <c r="C78" i="10"/>
  <c r="H77" i="10"/>
  <c r="F77" i="10"/>
  <c r="D77" i="10"/>
  <c r="G77" i="10" s="1"/>
  <c r="C77" i="10"/>
  <c r="D76" i="10"/>
  <c r="C76" i="10"/>
  <c r="G76" i="10" s="1"/>
  <c r="F70" i="10"/>
  <c r="D62" i="10"/>
  <c r="F62" i="10" s="1"/>
  <c r="G62" i="10" s="1"/>
  <c r="D61" i="10"/>
  <c r="F61" i="10" s="1"/>
  <c r="G61" i="10" s="1"/>
  <c r="D60" i="10"/>
  <c r="F60" i="10" s="1"/>
  <c r="G60" i="10" s="1"/>
  <c r="D59" i="10"/>
  <c r="F59" i="10" s="1"/>
  <c r="G59" i="10" s="1"/>
  <c r="D58" i="10"/>
  <c r="F58" i="10" s="1"/>
  <c r="G58" i="10" s="1"/>
  <c r="D57" i="10"/>
  <c r="F57" i="10" s="1"/>
  <c r="G57" i="10" s="1"/>
  <c r="G51" i="10"/>
  <c r="F51" i="10"/>
  <c r="D51" i="10"/>
  <c r="G50" i="10"/>
  <c r="D50" i="10"/>
  <c r="F50" i="10" s="1"/>
  <c r="G49" i="10"/>
  <c r="D49" i="10"/>
  <c r="F49" i="10" s="1"/>
  <c r="G48" i="10"/>
  <c r="D48" i="10"/>
  <c r="F48" i="10" s="1"/>
  <c r="G47" i="10"/>
  <c r="F47" i="10"/>
  <c r="D47" i="10"/>
  <c r="G46" i="10"/>
  <c r="D46" i="10"/>
  <c r="F46" i="10" s="1"/>
  <c r="G45" i="10"/>
  <c r="D45" i="10"/>
  <c r="F45" i="10" s="1"/>
  <c r="G44" i="10"/>
  <c r="D44" i="10"/>
  <c r="F44" i="10" s="1"/>
  <c r="G43" i="10"/>
  <c r="F43" i="10"/>
  <c r="D43" i="10"/>
  <c r="G42" i="10"/>
  <c r="D42" i="10"/>
  <c r="F42" i="10" s="1"/>
  <c r="G41" i="10"/>
  <c r="D41" i="10"/>
  <c r="F41" i="10" s="1"/>
  <c r="G40" i="10"/>
  <c r="D40" i="10"/>
  <c r="F40" i="10" s="1"/>
  <c r="G39" i="10"/>
  <c r="F39" i="10"/>
  <c r="D39" i="10"/>
  <c r="G38" i="10"/>
  <c r="D38" i="10"/>
  <c r="F38" i="10" s="1"/>
  <c r="G37" i="10"/>
  <c r="D37" i="10"/>
  <c r="F37" i="10" s="1"/>
  <c r="G36" i="10"/>
  <c r="D36" i="10"/>
  <c r="F36" i="10" s="1"/>
  <c r="G35" i="10"/>
  <c r="F35" i="10"/>
  <c r="D35" i="10"/>
  <c r="G34" i="10"/>
  <c r="D34" i="10"/>
  <c r="F34" i="10" s="1"/>
  <c r="G33" i="10"/>
  <c r="D33" i="10"/>
  <c r="F33" i="10" s="1"/>
  <c r="G32" i="10"/>
  <c r="D32" i="10"/>
  <c r="F32" i="10" s="1"/>
  <c r="G31" i="10"/>
  <c r="F31" i="10"/>
  <c r="D31" i="10"/>
  <c r="G30" i="10"/>
  <c r="D30" i="10"/>
  <c r="F30" i="10" s="1"/>
  <c r="G29" i="10"/>
  <c r="D29" i="10"/>
  <c r="F29" i="10" s="1"/>
  <c r="G28" i="10"/>
  <c r="D28" i="10"/>
  <c r="F28" i="10" s="1"/>
  <c r="G27" i="10"/>
  <c r="F27" i="10"/>
  <c r="D27" i="10"/>
  <c r="G10" i="10"/>
  <c r="H10" i="10" s="1"/>
  <c r="F10" i="10"/>
  <c r="D10" i="10"/>
  <c r="C10" i="10"/>
  <c r="G9" i="10"/>
  <c r="F9" i="10"/>
  <c r="H9" i="10" s="1"/>
  <c r="D9" i="10"/>
  <c r="K9" i="10" s="1"/>
  <c r="C9" i="10"/>
  <c r="G8" i="10"/>
  <c r="F8" i="10"/>
  <c r="H8" i="10" s="1"/>
  <c r="D8" i="10"/>
  <c r="K8" i="10" s="1"/>
  <c r="C8" i="10"/>
  <c r="J8" i="10" s="1"/>
  <c r="L8" i="10" s="1"/>
  <c r="G7" i="10"/>
  <c r="F7" i="10"/>
  <c r="H7" i="10" s="1"/>
  <c r="D7" i="10"/>
  <c r="C7" i="10"/>
  <c r="G6" i="10"/>
  <c r="F6" i="10"/>
  <c r="H6" i="10" s="1"/>
  <c r="D6" i="10"/>
  <c r="K6" i="10" s="1"/>
  <c r="C6" i="10"/>
  <c r="G5" i="10"/>
  <c r="F5" i="10"/>
  <c r="H5" i="10" s="1"/>
  <c r="D5" i="10"/>
  <c r="K5" i="10" s="1"/>
  <c r="C5" i="10"/>
  <c r="J5" i="10" s="1"/>
  <c r="L5" i="10" s="1"/>
  <c r="G4" i="10"/>
  <c r="F4" i="10"/>
  <c r="H4" i="10" s="1"/>
  <c r="D4" i="10"/>
  <c r="C4" i="10"/>
  <c r="G3" i="10"/>
  <c r="F3" i="10"/>
  <c r="H3" i="10" s="1"/>
  <c r="D3" i="10"/>
  <c r="K3" i="10" s="1"/>
  <c r="C3" i="10"/>
  <c r="G78" i="10" l="1"/>
  <c r="F76" i="10"/>
  <c r="H76" i="10" s="1"/>
  <c r="J3" i="10"/>
  <c r="L3" i="10" s="1"/>
  <c r="J6" i="10"/>
  <c r="L6" i="10" s="1"/>
  <c r="J9" i="10"/>
  <c r="L9" i="10" s="1"/>
  <c r="J10" i="10"/>
  <c r="L10" i="10" s="1"/>
  <c r="K10" i="10"/>
  <c r="G63" i="10"/>
  <c r="J4" i="10"/>
  <c r="L4" i="10" s="1"/>
  <c r="K4" i="10"/>
  <c r="J7" i="10"/>
  <c r="L7" i="10" s="1"/>
  <c r="K7" i="10"/>
  <c r="G80" i="10"/>
  <c r="F78" i="10"/>
  <c r="H78" i="10" s="1"/>
  <c r="F81" i="10"/>
  <c r="H81" i="10" s="1"/>
  <c r="F79" i="10"/>
  <c r="H79" i="10" s="1"/>
  <c r="H84" i="10" l="1"/>
  <c r="L11" i="10"/>
  <c r="C93" i="10" l="1"/>
  <c r="H93" i="10" s="1"/>
  <c r="H95" i="10" s="1"/>
  <c r="K23" i="9"/>
  <c r="K54" i="9"/>
  <c r="K18" i="9" l="1"/>
</calcChain>
</file>

<file path=xl/comments1.xml><?xml version="1.0" encoding="utf-8"?>
<comments xmlns="http://schemas.openxmlformats.org/spreadsheetml/2006/main">
  <authors>
    <author>annie</author>
    <author xml:space="preserve">Бабенко </author>
  </authors>
  <commentList>
    <comment ref="A1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 &lt;Номер позиции по смете&gt;</t>
        </r>
      </text>
    </comment>
    <comment ref="B1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 &lt;Наименование (текстовая часть) расценки&gt;, &lt;Обоснование коэффициентов&gt;</t>
        </r>
      </text>
    </comment>
    <comment ref="C1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 &lt;Ед. измерения по расценке&gt;</t>
        </r>
      </text>
    </comment>
    <comment ref="D1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 &lt;Количество всего (физ. объем) по позиции&gt;</t>
        </r>
      </text>
    </comment>
    <comment ref="E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 </t>
        </r>
      </text>
    </comment>
    <comment ref="F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 </t>
        </r>
      </text>
    </comment>
    <comment ref="G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 </t>
        </r>
      </text>
    </comment>
    <comment ref="H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 </t>
        </r>
      </text>
    </comment>
    <comment ref="I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 </t>
        </r>
      </text>
    </comment>
    <comment ref="J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 </t>
        </r>
      </text>
    </comment>
    <comment ref="K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 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 </t>
        </r>
      </text>
    </comment>
  </commentList>
</comments>
</file>

<file path=xl/sharedStrings.xml><?xml version="1.0" encoding="utf-8"?>
<sst xmlns="http://schemas.openxmlformats.org/spreadsheetml/2006/main" count="1837" uniqueCount="322">
  <si>
    <t>Наименование</t>
  </si>
  <si>
    <t>Кол-во</t>
  </si>
  <si>
    <t>№ п.п</t>
  </si>
  <si>
    <t>Ед.изм</t>
  </si>
  <si>
    <t>Поставщик</t>
  </si>
  <si>
    <t>Наименование (описание) работ</t>
  </si>
  <si>
    <t>Объем работ</t>
  </si>
  <si>
    <t>Использование демонтируемых материалов</t>
  </si>
  <si>
    <t>Необходимые материалы</t>
  </si>
  <si>
    <t>м/лом</t>
  </si>
  <si>
    <t>шт.</t>
  </si>
  <si>
    <t>1</t>
  </si>
  <si>
    <t>кг</t>
  </si>
  <si>
    <t>мусор</t>
  </si>
  <si>
    <t>Объект: общестанционное оборудование ТЦ</t>
  </si>
  <si>
    <t>Пропан</t>
  </si>
  <si>
    <t>Кислород</t>
  </si>
  <si>
    <t>м3</t>
  </si>
  <si>
    <t>Условия производства работ:</t>
  </si>
  <si>
    <t>2</t>
  </si>
  <si>
    <t>5</t>
  </si>
  <si>
    <t>3</t>
  </si>
  <si>
    <t>4</t>
  </si>
  <si>
    <t>Паронит ПОН-Б 3мм</t>
  </si>
  <si>
    <t>76</t>
  </si>
  <si>
    <t>дм2</t>
  </si>
  <si>
    <t>дм3</t>
  </si>
  <si>
    <t>Устранение дефектов металла: Выборка металла в барабанах, коллекторах, дефектных стыках трубопроводов, литых отводах и других элементах с последующей наплавкой, зачисткой под контроль металла (выборка трещин), Прим.3: При выборке металла без последующей наплавки и зачистки под контроль металла</t>
  </si>
  <si>
    <t>Изготовление гибов трубопроводов длиной до 3м, при диаметре труб до 42мм и толщине стенки до 10мм, ф 32х4  для линии гидравлики</t>
  </si>
  <si>
    <t>т</t>
  </si>
  <si>
    <t>Труба ф32х4 ст20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</si>
  <si>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</si>
  <si>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</si>
  <si>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</si>
  <si>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</si>
  <si>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</si>
  <si>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</si>
  <si>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</si>
  <si>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</si>
  <si>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</si>
  <si>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16</t>
  </si>
  <si>
    <t>17</t>
  </si>
  <si>
    <t>18</t>
  </si>
  <si>
    <t>19</t>
  </si>
  <si>
    <t>20</t>
  </si>
  <si>
    <t>21</t>
  </si>
  <si>
    <t>Электроды ТМУ-21У ф3мм</t>
  </si>
  <si>
    <t>Лист 10мм ст3сп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</si>
  <si>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-околошовной зоны сварных соединений деаэратора и колонки</t>
  </si>
  <si>
    <t>Изготовление кронштейнов, рам и других мелких металлоконструкций (Изготовление заглушек ф500 мм-2 шт., ф800 мм-1 шт., ф150 мм-2 шт., ф50 мм-1 шт. заглушки устанавливаются во фланцевые соединения)
(Прим.5Если не требуется выполнение сварочных работ ПЗ=0,8 (ОЗП=0,8; ЭМ=0,8 к расх.; ЗПМ=0,8; МАТ=0,8 к расх.; ТЗ=0,8))</t>
  </si>
  <si>
    <t>Изготовление кронштейнов, рам и других мелких металлоконструкций (Изготовление заглушек ф500 мм-3 шт., ф300 мм-2 шт., ф250 мм-1 шт., ф200 мм-1 шт., ф150 мм-2 шт., ф100 мм-4 шт., ф50 мм-1 шт. заглушки устанавливаются во фланцевые соединения)
(Прим.5Если не требуется выполнение сварочных работ ПЗ=0,8 (ОЗП=0,8; ЭМ=0,8 к расх.; ЗПМ=0,8; МАТ=0,8 к расх.; ТЗ=0,8))</t>
  </si>
  <si>
    <t>Изготовление кронштейнов, рам и других мелких металлоконструкций (Изготовление заглушек ф300 мм-3 шт., ф250 мм-1 шт., ф200 мм-4 шт., ф150 мм-2 шт., ф100 мм-2 шт., ф80 мм-1 шт., ф50 мм-1 шт.заглушки устанавливаются во фланцевые соединения)
(Прим.5Если не требуется выполнение сварочных работ ПЗ=0,8 (ОЗП=0,8; ЭМ=0,8 к расх.; ЗПМ=0,8; МАТ=0,8 к расх.; ТЗ=0,8))</t>
  </si>
  <si>
    <t>71</t>
  </si>
  <si>
    <t>72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</si>
  <si>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</si>
  <si>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</si>
  <si>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</si>
  <si>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</si>
  <si>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</si>
  <si>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</si>
  <si>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</si>
  <si>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</si>
  <si>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</si>
  <si>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84</t>
  </si>
  <si>
    <t>99</t>
  </si>
  <si>
    <t>100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</si>
  <si>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металлом),  зоны стыковых сварных соединений обечаек и днищ до металлического блеска</t>
  </si>
  <si>
    <t>Изготовление кронштейнов, рам и других мелких металлоконструкций (Изготовление заглушек ф300 мм-2 шт., ф500 мм-1 шт., ф150 мм-1 шт., ф50 мм-1 шт. заглушки устанавливаются во фланцевые соединения)
(Прим.5Если не требуется выполнение сварочных работ ПЗ=0,8 (ОЗП=0,8; ЭМ=0,8 к расх.; ЗПМ=0,8; МАТ=0,8 к расх.; ТЗ=0,8))</t>
  </si>
  <si>
    <t>Инв.№ ИЭ1740700021</t>
  </si>
  <si>
    <t>Раздел 1. NIT00LCA10AC020KC12 Подготовка к ТД: Подогреватель сет. воды типа ПСВ-500-14-23 ст. №ПБ-4 БУ-1, рег. № 25982 ТТО_ДИАГ_ПДГ</t>
  </si>
  <si>
    <t>Раздел 2. NIT00LCA10AC030KC01 Подготовка к ТД: Подогреватель сетевой воды типа ПСВ-500-14-23 ст. №ОК-5А БУ-5, рег. № 5159 ТТО_ДИАГ_ПДГ</t>
  </si>
  <si>
    <t>Раздел 3. NIT00LAA10AC010KC03 Подготовка к ТД: ДСП-4 ТТО_ДИАГ_ПДГ</t>
  </si>
  <si>
    <t>Раздел 4. NIT00LAA10AC010KC06  Подготовка к ТД: ДСП-7 ТТО_ДИАГ_ПДГ</t>
  </si>
  <si>
    <t>Раздел 5. NIT21LAB10AC010KC02 Подготовка к ТД: Подогреватель высокого давления типа ПВ-350-230-36м ст. №ПВД-6 ТА-1 ТТО_ДИАГ_ПДГ</t>
  </si>
  <si>
    <t>Раздел 6. NIT22LAB10AC010KC01 Подготовка к ТД: Подогреватель высокого давления типа ПВ-350-230-21-I ст. №ПВД-5 ТА-2 ТТО_ДИАГ_ПДГ</t>
  </si>
  <si>
    <t>Раздел 7. NIT23LCA10AC020KC02 Подготовка к ТД: Подогреватель низкого давления типа ПН-400-26-7-II ст. №ПНД-2 ТА-3 ТТО_ДИАГ_ПДГ</t>
  </si>
  <si>
    <t>Раздел 8. NIT00LBG20BR010MR16 Подготовка к ТД: Паропровод пара 13 ата II очереди, рег. № 7537 ТТО_ДИАГ_ПДГ</t>
  </si>
  <si>
    <t>Расчет площади контроля гибов методами МПД и УЗК</t>
  </si>
  <si>
    <t xml:space="preserve">Диаметр,мм </t>
  </si>
  <si>
    <t>R, мм</t>
  </si>
  <si>
    <t>Длинна 2/3 окружности гиба,мм</t>
  </si>
  <si>
    <t>Полная длинна окружности гиба,мм</t>
  </si>
  <si>
    <t>L по нейтрали,мм</t>
  </si>
  <si>
    <t>L по растянутой,мм</t>
  </si>
  <si>
    <t>L ,мм</t>
  </si>
  <si>
    <t>КОЛ-ВО</t>
  </si>
  <si>
    <t>S общая 2/3, дм2</t>
  </si>
  <si>
    <t>S общая полная, дм2</t>
  </si>
  <si>
    <t>ИТОГО</t>
  </si>
  <si>
    <t>Расчет площади контроля сварных соединений МПД</t>
  </si>
  <si>
    <t xml:space="preserve">Диаметр трубы ,мм </t>
  </si>
  <si>
    <t>Толщина трубы, мм</t>
  </si>
  <si>
    <t>Ширина зачистки околошовной зоны, мм (в каждую сторону)</t>
  </si>
  <si>
    <t>Длинна окружности</t>
  </si>
  <si>
    <t>S общая стыковых, дм2</t>
  </si>
  <si>
    <t>S общая угловых, дм2</t>
  </si>
  <si>
    <t>Расчет площади контроля секторных отводов УЗК</t>
  </si>
  <si>
    <t>КОЛ-ВО секторов</t>
  </si>
  <si>
    <t>Расчет площади контроля МПД арматуры и литья</t>
  </si>
  <si>
    <t>Dy</t>
  </si>
  <si>
    <t>Длинна , мм</t>
  </si>
  <si>
    <t>S общая, дм2</t>
  </si>
  <si>
    <t>Тройник</t>
  </si>
  <si>
    <t>Площадь зачистки для толщинометрии - 0,25дм2 на 1 точку.</t>
  </si>
  <si>
    <t>кол-во точек</t>
  </si>
  <si>
    <t>итого, дм2</t>
  </si>
  <si>
    <t>Расчет площади контроля сварных соединений УЗК</t>
  </si>
  <si>
    <t>Примечание:</t>
  </si>
  <si>
    <t>2.Площадь зачистки  S = В * 3,14 * диаметр тр-да</t>
  </si>
  <si>
    <t>кол-во</t>
  </si>
  <si>
    <t>стоимость</t>
  </si>
  <si>
    <t>Зачистка под диагностику</t>
  </si>
  <si>
    <t>Установка лесов</t>
  </si>
  <si>
    <t>итого</t>
  </si>
  <si>
    <t>Арматура</t>
  </si>
  <si>
    <t>Переход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</si>
  <si>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стыков для  УЗК  сварных соединений : Ø630х8 мм -33 шт., Ø530х8 мм -18 шт., Ø426х10 мм -4 шт., Ø325х6 мм -4 шт., Ø219х8 мм -4 шт., Ø159х7 мм -5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</si>
  <si>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переходов и арматуры для  УЗК и МПД сварных соединений : переход Ду600 мм -3шт., задвижка Ду600 мм -1шт., задвижка Ду500 мм - 1шт., задвижка Ду400 мм - 1шт.</t>
  </si>
  <si>
    <t>Ремонт трубопровода при его диаметре: свыше 465 мм</t>
  </si>
  <si>
    <t>Электроды ТМУ-21У ф4мм</t>
  </si>
  <si>
    <r>
  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участков трубопровода под толщинометрию: 50х50мм-0,25дм</t>
    </r>
    <r>
      <rPr>
        <sz val="10"/>
        <rFont val="Calibri"/>
        <family val="2"/>
        <charset val="204"/>
      </rPr>
      <t>²</t>
    </r>
    <r>
      <rPr>
        <sz val="10"/>
        <rFont val="Times New Roman"/>
        <family val="1"/>
        <charset val="204"/>
      </rPr>
      <t>-450 шт.</t>
    </r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</si>
  <si>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гибов для контроля методами МПД и УЗК:  Ø630х8 мм -11шт., Ø530х8 мм -3 шт., Ø426х10 мм -1 шт., Ø325х6 мм -1 шт., Ø159х7 мм -1 шт.</t>
  </si>
  <si>
    <t>Раздел 9. NIT00LCA10BR010MR16 Подготовка к ТД: Трубопровод аварийного слива конденсата с ПСВ БУ-6 рег.№ 7052 ТТО_ДИАГ_ПДГ</t>
  </si>
  <si>
    <t>Ремонт трубопровода при его диаметре: свыше 159 до 245 мм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</si>
  <si>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гибов для контроля методами МПД и УЗК:  Ø219х6 мм -2шт., Ø108х6 мм -2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</si>
  <si>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тройников для  УЗК и МПД сварных соединений :  тройник  Ø219х6 мм -2шт., Ø108х6 мм -1шт.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</si>
  <si>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стыков для  УЗК  сварных соединений : Ø219х6 мм -5шт., Ø108х6 мм -5 шт.</t>
  </si>
  <si>
    <t>Раздел 10. ITS00LCR10BR010MR01 Подготовка к ТД: Трубопровод выпара с деаэраторов 6 ата и 1,2 ата, рег. № 12517 ТТО_ДИАГ_ПДГ</t>
  </si>
  <si>
    <t>Ремонт трубопровода при его диаметре: свыше 60 до 108 мм</t>
  </si>
  <si>
    <r>
  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участков трубопровода под толщинометрию: 50х50мм-0,25дм</t>
    </r>
    <r>
      <rPr>
        <sz val="10"/>
        <rFont val="Calibri"/>
        <family val="2"/>
        <charset val="204"/>
      </rPr>
      <t>²</t>
    </r>
    <r>
      <rPr>
        <sz val="10"/>
        <rFont val="Times New Roman"/>
        <family val="1"/>
        <charset val="204"/>
      </rPr>
      <t>-100 шт.</t>
    </r>
  </si>
  <si>
    <r>
  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участков трубопровода под толщинометрию: 50х50мм-0,25дм</t>
    </r>
    <r>
      <rPr>
        <sz val="10"/>
        <rFont val="Calibri"/>
        <family val="2"/>
        <charset val="204"/>
      </rPr>
      <t>²</t>
    </r>
    <r>
      <rPr>
        <sz val="10"/>
        <rFont val="Times New Roman"/>
        <family val="1"/>
        <charset val="204"/>
      </rPr>
      <t>-50 шт.</t>
    </r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</si>
  <si>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гибов для контроля методами МПД и УЗК:  Ø89х4 мм -4шт., Ø76х4 мм -3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</si>
  <si>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тройников и переходов для  УЗК и МПД сварных соединений :  тройник  Ø89х4 мм -1шт., Ø76х4 мм -1шт., переход Ду80 - 2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</si>
  <si>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стыков для  УЗК  сварных соединений : Ø89х4 мм -5шт., Ø76х4 мм -5 шт.</t>
  </si>
  <si>
    <t>Изготовление кронштейнов, рам и других мелких металлоконструкций (Изготовление заглушек ф150 мм-1 шт., ф100 мм-2 шт., ф80 мм - 1шт., ф50 мм-2 шт. заглушки устанавливаются во фланцевые соединения)
(Прим.5Если не требуется выполнение сварочных работ ПЗ=0,8 (ОЗП=0,8; ЭМ=0,8 к расх.; ЗПМ=0,8; МАТ=0,8 к расх.; ТЗ=0,8))</t>
  </si>
  <si>
    <r>
      <t xml:space="preserve">Снятие и установка лестниц и площадок, масса металлоконструкции: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до 0,2 т</t>
    </r>
    <r>
      <rPr>
        <sz val="11"/>
        <color rgb="FFFF0000"/>
        <rFont val="Times New Roman"/>
        <family val="1"/>
        <charset val="204"/>
      </rPr>
      <t xml:space="preserve"> </t>
    </r>
  </si>
  <si>
    <t>Электроды ЦТ-15 Ф3мм</t>
  </si>
  <si>
    <t>Снятие клапанов предохранительных пружинных полноподъемных (фланцевых), ДУ-80мм</t>
  </si>
  <si>
    <t>Ремонт клапанов предохранительных пружинных полноподъемных (фланцевых), ДУ-80мм: 2 группа сложности ремонта</t>
  </si>
  <si>
    <t>23</t>
  </si>
  <si>
    <t>25</t>
  </si>
  <si>
    <t>26</t>
  </si>
  <si>
    <t>27</t>
  </si>
  <si>
    <t>28</t>
  </si>
  <si>
    <t>29</t>
  </si>
  <si>
    <t>Установка клапанов предохранительных пружинных полноподъемных (фланцевых), ДУ-80мм</t>
  </si>
  <si>
    <t>31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</si>
  <si>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</si>
  <si>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</si>
  <si>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</si>
  <si>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</si>
  <si>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</si>
  <si>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</si>
  <si>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</si>
  <si>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</si>
  <si>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</si>
  <si>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</si>
  <si>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</si>
  <si>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</si>
  <si>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</si>
  <si>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</si>
  <si>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</si>
  <si>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</si>
  <si>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</si>
  <si>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</si>
  <si>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</si>
  <si>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</si>
  <si>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</si>
  <si>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</si>
  <si>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</si>
  <si>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</si>
  <si>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</si>
  <si>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</si>
  <si>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</si>
  <si>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Раздел 11. NIT20LAB10BR010MR01 Подготовка к ТД: Трубопровод питательной воды к питательному насосу №4, рег. № 7003 ТТО_ДИАГ_ПДГ</t>
  </si>
  <si>
    <t>Ремонт трубопровода при его диаметре: свыше 325 до 465 мм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</si>
  <si>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гибов для контроля методами МПД и УЗК:  Ø530х8 мм -1 шт., Ø426х10 мм -1 шт., Ø377х10 мм -2 шт., Ø325х8 мм -1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</si>
  <si>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тройников и переходов для  УЗК и МПД сварных соединений :  тройник  Ø377х10 мм -1шт., переход Ду400 - 1 шт., переход Ду300 - 1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</si>
  <si>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стыков для  УЗК  сварных соединений : Ø530х8 мм -3 шт., Ø426х10 мм -4 шт., Ø377х10 мм -3 шт., Ø325х8 мм -3 шт.</t>
  </si>
  <si>
    <t>60</t>
  </si>
  <si>
    <t>61</t>
  </si>
  <si>
    <t>62</t>
  </si>
  <si>
    <t>63</t>
  </si>
  <si>
    <t>64</t>
  </si>
  <si>
    <t>Раздел 12. NIT00NDF10BR010MR26 Подготовка к ТД: Трубопровод прямой сетевой воды т.а. ст. №2, рег. № 7002 ТТО_ДИАГ_ПДГ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</si>
  <si>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стыков для  УЗК  сварных соединений : Ø1020х12 мм -2 шт., Ø820х11 мм -7 шт., Ø720х10 мм -6 шт., Ø630х8 мм -4 шт., Ø530х8 мм -17 шт., Ø325х8 мм -1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</si>
  <si>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арматуры и переходов для  УЗК и МПД сварных соединений :  задвижка Ду1000мм - 1 шт., задвижка Ду800мм - 1 шт., задвижка Ду700мм - 1 шт., задвижка Ду500 мм - 1 шт.,  переход Ду800мм - 2 шт.</t>
  </si>
  <si>
    <t>65</t>
  </si>
  <si>
    <t>66</t>
  </si>
  <si>
    <t>67</t>
  </si>
  <si>
    <t>68</t>
  </si>
  <si>
    <t>69</t>
  </si>
  <si>
    <t>Раздел 13. ITS20LAB10BR010MR02 Подготовка к ТД: Трубопровод разгрузки питательного насоса №4, рег. № 11453 ТТО_ДИАГ_ПДГ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</si>
  <si>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гибов для контроля методами МПД и УЗК:  Ø108х8 мм -2 шт., Ø89х4,5 мм -2 шт., Ø76х9 мм -2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</si>
  <si>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тройников и переходов для  УЗК и МПД сварных соединений :  тройник  Ø108х8 мм -2шт., переход Ду100 - 1 шт., переход Ду80 - 1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</si>
  <si>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стыков для  УЗК  сварных соединений : Ø108х8 мм -5 шт., Ø89х4,5 мм -5 шт., Ø76х9 мм -5 шт.</t>
  </si>
  <si>
    <r>
  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участков трубопровода под толщинометрию: 50х50мм-0,25дм</t>
    </r>
    <r>
      <rPr>
        <sz val="10"/>
        <rFont val="Calibri"/>
        <family val="2"/>
        <charset val="204"/>
      </rPr>
      <t>²</t>
    </r>
    <r>
      <rPr>
        <sz val="10"/>
        <rFont val="Times New Roman"/>
        <family val="1"/>
        <charset val="204"/>
      </rPr>
      <t>-80 шт.</t>
    </r>
  </si>
  <si>
    <t>70</t>
  </si>
  <si>
    <t>Раздел 14. NIT40LAB10BR010MR02 Подготовка к ТД: Трубопровод разгрузки ПЭН ст. №8, рег. № 112 ТТО_ДИАГ_ПДГ</t>
  </si>
  <si>
    <t>Раздел 15. NIT40LAB10BR010MR06 Подготовка к ТД: Трубопровод разгрузки ПЭН-9,10, рег. № 110 ТТО_ДИАГ_ПДГ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</si>
  <si>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гибов для контроля методами МПД и УЗК:  Ø108х3,5 мм -2 шт., Ø76х9 мм -2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</si>
  <si>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тройников и переходов для  УЗК и МПД сварных соединений :  тройник  Ø108х3,5 мм -2шт., переход Ду100 - 1 шт., переход Ду80 - 1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</si>
  <si>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стыков для  УЗК  сварных соединений : Ø108х3,5 мм -5 шт., Ø76х9 мм -5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</si>
  <si>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тройников и переходов для  УЗК и МПД сварных соединений :  тройник  Ø108х3,5 мм -2шт., переход Ду100 - 2 шт.</t>
  </si>
  <si>
    <t>Раздел 16. NIT00NDF10BR010MR18 Подготовка к ТД: Трубопровод сет. воды правобережной магистрали теплотрассы, рег. № 7004 ТТО_ДИАГ_ПДГ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</si>
  <si>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гибов для контроля методами МПД и УЗК:  Ø1020х10 мм -20 шт., Ø820х9 мм -4 шт., Ø720х8 мм -4 шт., Ø630х8 мм -5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</si>
  <si>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арматуры и переходов для  УЗК и МПД сварных соединений :  задвижка Ду1000мм - 1 шт., задвижка Ду800мм - 1 шт., задвижка Ду700мм - 1 шт., задвижка Ду600 мм - 1 шт., задвижка Ду500 мм - 1 шт. переход Ду1200мм - 1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</si>
  <si>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стыков для  УЗК  сварных соединений : Ø1220х12 мм -3 шт., Ø1020х10 мм -15 шт., Ø820х9 мм -5 шт., Ø720х8 мм -5 шт., Ø630х8 мм -6 шт., Ø530х8 мм -2 шт.</t>
  </si>
  <si>
    <r>
  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участков трубопровода под толщинометрию: 50х50мм-0,25дм</t>
    </r>
    <r>
      <rPr>
        <sz val="10"/>
        <rFont val="Calibri"/>
        <family val="2"/>
        <charset val="204"/>
      </rPr>
      <t>²</t>
    </r>
    <r>
      <rPr>
        <sz val="10"/>
        <rFont val="Times New Roman"/>
        <family val="1"/>
        <charset val="204"/>
      </rPr>
      <t>-400 шт.</t>
    </r>
  </si>
  <si>
    <t>85</t>
  </si>
  <si>
    <t>86</t>
  </si>
  <si>
    <t>87</t>
  </si>
  <si>
    <t>88</t>
  </si>
  <si>
    <t>89</t>
  </si>
  <si>
    <t>Раздел 17. NIT00NDF10BR010MR21 Подготовка к ТД: Трубопровод сетевой воды в пределах бойлерной установки №6, рег. № 7035 ТТО_ДИАГ_ПДГ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</si>
  <si>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гибов для контроля методами МПД и УЗК:  Ø1020х14 мм -2 шт., Ø720х9 мм -2 шт., Ø530х8 мм -6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</si>
  <si>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переходов для  УЗК и МПД сварных соединений :  переход Ду1000мм - 1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</si>
  <si>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стыков для  УЗК  сварных соединений : Ø1020х14 мм -8 шт., Ø820х9 мм -3 шт., Ø720х9 мм -7 шт., Ø630х8 мм -3 шт., Ø530х8 мм -10 шт.</t>
  </si>
  <si>
    <r>
  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участков трубопровода под толщинометрию: 50х50мм-0,25дм</t>
    </r>
    <r>
      <rPr>
        <sz val="10"/>
        <rFont val="Calibri"/>
        <family val="2"/>
        <charset val="204"/>
      </rPr>
      <t>²</t>
    </r>
    <r>
      <rPr>
        <sz val="10"/>
        <rFont val="Times New Roman"/>
        <family val="1"/>
        <charset val="204"/>
      </rPr>
      <t>-300 шт.</t>
    </r>
  </si>
  <si>
    <t>90</t>
  </si>
  <si>
    <t>91</t>
  </si>
  <si>
    <t>92</t>
  </si>
  <si>
    <t>93</t>
  </si>
  <si>
    <t>94</t>
  </si>
  <si>
    <t>Раздел 18. NIT21LBA10BR010MR07 Подготовка к ТД: Пароперепускные трубы ЦСД-ЦВД ТА ст. №1 ТТО_ДИАГ_ПДГ</t>
  </si>
  <si>
    <t>Ремонт трубопровода при его диаметре: свыше 245 до 325 мм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</si>
  <si>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гибов для контроля методами МПД и УЗК:  Ø325х13 мм -2 шт., Ø273х10 мм -2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</si>
  <si>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тройников для  УЗК и МПД сварных соединений :  тройник  Ø426х13 мм -1шт.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</si>
  <si>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стыков для  УЗК  сварных соединений : Ø325х13 мм -7 шт., Ø273х10 мм -7 шт.</t>
  </si>
  <si>
    <t>95</t>
  </si>
  <si>
    <t>96</t>
  </si>
  <si>
    <t>97</t>
  </si>
  <si>
    <t>98</t>
  </si>
  <si>
    <t>Раздел 19. NIT21LCA10BR010MR07 Подготовка к ТД: Трубопровод конденсата от ПНД турбины №1 до деаэратора 6 ата, рег. № 6331 ТТО_ДИАГ_ПДГ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</si>
  <si>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гибов для контроля методами МПД и УЗК:  Ø325х8 мм -1 шт., Ø273х7 мм -3 шт., Ø219х7 мм -1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</si>
  <si>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тройников, арматуры и переходов для  УЗК и МПД сварных соединений :  тройник  Ø273х7 мм -1шт., задвижка Ду250мм - 1 шт., переход Ду250мм - 1шт.</t>
  </si>
  <si>
    <t>101</t>
  </si>
  <si>
    <t>102</t>
  </si>
  <si>
    <t>103</t>
  </si>
  <si>
    <t>104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</si>
  <si>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стыков для  УЗК  сварных соединений : Ø325х8 мм -3 шт., Ø273х17 мм -5 шт., Ø219х7 мм -4 шт.</t>
  </si>
  <si>
    <t>Раздел 20. NIT21LCA10BR010MR02 Подготовка к ТД: Трубопровод основного конденсата ТГ-1, рег. № 11458 ТТО_ДИАГ_ПДГ</t>
  </si>
  <si>
    <t>Ремонт трубопровода при его диаметре: свыше 108 до 159 мм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</si>
  <si>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гибов для контроля методами МПД и УЗК:  Ø219х9 мм -2 шт., Ø159х7 мм -3 шт., Ø133х5 мм -2 шт., Ø108х4,5 мм -2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</si>
  <si>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тройников и переходов для  УЗК и МПД сварных соединений :  тройник  Ø219х9 мм -1шт., тройник  Ø159х7 мм -2шт., тройник  Ø108х4,5 мм -1шт., переход Ду200мм - 1 шт., переход Ду150мм - 1шт.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</si>
  <si>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стыков для  УЗК  сварных соединений :  Ø219х9 мм -5 шт., Ø159х7 мм -8 шт., Ø133х5 мм -4 шт., Ø108х4,5 мм -7 шт.</t>
  </si>
  <si>
    <t>105</t>
  </si>
  <si>
    <t>106</t>
  </si>
  <si>
    <t>107</t>
  </si>
  <si>
    <t>108</t>
  </si>
  <si>
    <t>109</t>
  </si>
  <si>
    <t>Раздел 21. NIT21LBD10BR010MR11 Подготовка к ТД: Трубопровод отбора пара 1,2-2,5 турбоагрегата ст. №1 (ТА-1), рег. № 11454 ТТО_ДИАГ_ПДГ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</si>
  <si>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стыков для  УЗК  сварных соединений :  Ø1220х9 мм -2 шт., Ø920х8 мм -4 шт., Ø630х8 мм -2 шт., Ø426х14 мм -4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</si>
  <si>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гибов для контроля методами МПД и УЗК: Ø920х8 мм -2 шт.</t>
  </si>
  <si>
    <t>110</t>
  </si>
  <si>
    <t>111</t>
  </si>
  <si>
    <t>112</t>
  </si>
  <si>
    <t>113</t>
  </si>
  <si>
    <t>Раздел 22. NIT21LBD10BR010MR14 Подготовка к ТД: Трубопровод отбора пара 13 ата турбоагрегата №1 (ТА-1), рег. № 11452 ТТО_ДИАГ_ПДГ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</si>
  <si>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гибов для контроля методами МПД и УЗК:  Ø426х14 мм -3шт., Ø273х10 мм -2 шт., Ø108х4,5 мм -2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</si>
  <si>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арматуры для  УЗК и МПД сварных соединений : задвижка Ду400 мм -1шт., задвижка Ду250 мм - 1шт.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</si>
  <si>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стыков для  УЗК  сварных соединений : Ø426х14 мм -6шт., Ø273х10 мм -5 шт., Ø108х4,5 мм -3 шт.</t>
  </si>
  <si>
    <t>114</t>
  </si>
  <si>
    <t>115</t>
  </si>
  <si>
    <t>116</t>
  </si>
  <si>
    <t>117</t>
  </si>
  <si>
    <t>118</t>
  </si>
  <si>
    <t>Раздел 23. NIT21LBD10BR010MR12 Подготовка к ТД: Трубопровод отбора пара к ПНД турбоагрегата №1 (ТА-1), рег. № 11457 ТТО_ДИАГ_ПДГ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</si>
  <si>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гибов для контроля методами МПД и УЗК:  Ø325х13 мм -1 шт., Ø273х10 мм -2 шт., Ø219х9 мм -2 шт., Ø159х7 мм -1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</si>
  <si>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арматуры и переходов для  УЗК и МПД сварных соединений :  задвижка Ду300мм - 1шт., задщвижка Ду250мм - 1шт., задвижка Ду200мм - 1шт., переход Ду250мм - 1шт.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</si>
  <si>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стыков для  УЗК  сварных соединений :  Ø325х13 мм -3 шт., Ø273х10 мм -4 шт., Ø219х9 мм -3 шт., Ø159х7 мм -4 шт.</t>
  </si>
  <si>
    <t>119</t>
  </si>
  <si>
    <t>120</t>
  </si>
  <si>
    <t>121</t>
  </si>
  <si>
    <t>122</t>
  </si>
  <si>
    <t>123</t>
  </si>
  <si>
    <t>Раздел 24. NIT21LBD10BR010MR13 Подготовка к ТД: Трубопровод пара на уплотнения и эжектора т.а. ст. №1, рег. № 11456 ТТО_ДИАГ_ПДГ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</si>
  <si>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гибов для контроля методами МПД и УЗК:  Ø133х4 мм -2 шт., Ø108х4,5 мм -1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</si>
  <si>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тройников и переходов для  УЗК и МПД сварных соединений :  тройник  Ø133х4 мм -1шт., тройник  Ø89х4 мм -1шт., переход Ду100мм - 1шт.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</si>
  <si>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стыков для  УЗК  сварных соединений :  Ø133х4 мм -5 шт., Ø108х4,5 мм -6 шт., Ø89х4 мм -1 шт.</t>
  </si>
  <si>
    <r>
  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участков трубопровода под толщинометрию: 50х50мм-0,25дм</t>
    </r>
    <r>
      <rPr>
        <sz val="10"/>
        <rFont val="Calibri"/>
        <family val="2"/>
        <charset val="204"/>
      </rPr>
      <t>²</t>
    </r>
    <r>
      <rPr>
        <sz val="10"/>
        <rFont val="Times New Roman"/>
        <family val="1"/>
        <charset val="204"/>
      </rPr>
      <t>-30 шт.</t>
    </r>
  </si>
  <si>
    <t>124</t>
  </si>
  <si>
    <t>125</t>
  </si>
  <si>
    <t>126</t>
  </si>
  <si>
    <t>127</t>
  </si>
  <si>
    <t>128</t>
  </si>
  <si>
    <t>Раздел 25. NIT21LCA20BR020MR06 Подготовка к ТД: Трубопровод слива конденсата из ПВД т.а. ст. №1, рег. № 8883 ТТО_ДИАГ_ПДГ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</si>
  <si>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гибов для контроля методами МПД и УЗК:  Ø159х7 мм -5 шт., Ø108х10 мм -5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</si>
  <si>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тройников и переходов для  УЗК и МПД сварных соединений: тройник  Ø159х7 мм -1шт., задвижка Ду150мм - 1 шт., переход Ду150мм - 1шт.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</si>
  <si>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стыков для  УЗК  сварных соединений: Ø159х7 мм -8 шт., Ø108х10 мм -6 шт.</t>
  </si>
  <si>
    <t>129</t>
  </si>
  <si>
    <t>130</t>
  </si>
  <si>
    <t>131</t>
  </si>
  <si>
    <t>132</t>
  </si>
  <si>
    <t>133</t>
  </si>
  <si>
    <t>Раздел 26. NIT21LCA20BR020MR07 Подготовка к ТД: Подготовка к ТД: Трубопровод слива конденсата с ПНД т.а. ст. №1, рег. № 11455 ТТО_ДИАГ_ПДГ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</si>
  <si>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гибов для контроля методами МПД и УЗК:  Ø159х7 мм -2 шт., Ø108х4,5 мм -2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</si>
  <si>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тройников и переходов для  УЗК и МПД сварных соединений: тройник  Ø159х7 мм -1шт., тройник  Ø108х4,5 мм -1шт., переход Ду150мм - 1шт.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</si>
  <si>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стыков для  УЗК  сварных соединений: Ø159х7 мм -5 шт., Ø108х4,5 мм -5 шт.</t>
  </si>
  <si>
    <t>Раздел 27. NIT22LCA20BR010MR03 Подготовка к ТД: Подготовка к ТД: Трубопровод конденсата ПВД ТГ-2 в деаэратор, рег. № 6329 ТТО_ДИАГ_ПДГ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</si>
  <si>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гибов для контроля методами МПД и УЗК:  Ø159х5 мм -5 шт., Ø133х4 мм -1 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</si>
  <si>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тройников для  УЗК и МПД сварных соединений: тройник  Ø159х5 мм -1шт.</t>
  </si>
  <si>
    <t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Зачистка стыков для  УЗК  сварных соединений: Ø159х5 мм -6 шт., Ø133х4 мм -4 шт.</t>
  </si>
  <si>
    <t>24</t>
  </si>
  <si>
    <t>32</t>
  </si>
  <si>
    <t>73</t>
  </si>
  <si>
    <t>Раздел 28. Материалы заказчика</t>
  </si>
  <si>
    <t>Ведомость объемов работ (дефектная ведомость) № 13т-22</t>
  </si>
  <si>
    <t>Вредность 1,0128 (коэффициент доплат к стоимости работ согласно общих частей Справочника)</t>
  </si>
  <si>
    <t>Генподрядчик</t>
  </si>
  <si>
    <t>СОГЛАСОВАНО:</t>
  </si>
  <si>
    <t xml:space="preserve">  </t>
  </si>
  <si>
    <t>УТВЕРЖДАЮ:</t>
  </si>
  <si>
    <t>______________</t>
  </si>
  <si>
    <t>______________К.С.Галянт</t>
  </si>
  <si>
    <t>Директор по производству-
главный инженер ООО "БЭК-ремонт"</t>
  </si>
  <si>
    <t>Генподрядчик:</t>
  </si>
  <si>
    <t>Начальник ЦЦР ООО "БЭК-ремонт"</t>
  </si>
  <si>
    <t>А.Ю.Ююкин</t>
  </si>
  <si>
    <t>Субподрядчик:</t>
  </si>
  <si>
    <t>на: Подготовка к техническому диагностированию оборудования ТЦ в 2022 г.</t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</si>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</sst>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р_."/>
    <numFmt numFmtId="165" formatCode="0.0"/>
    <numFmt numFmtId="166" formatCode="#,##0.000_р_."/>
  </numFmts>
  <fonts count="3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Arial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0"/>
      <name val="Calibri"/>
      <family val="2"/>
      <charset val="204"/>
    </font>
    <font>
      <b/>
      <sz val="10"/>
      <name val="Arial Cyr"/>
      <charset val="204"/>
    </font>
    <font>
      <b/>
      <sz val="8"/>
      <color indexed="9"/>
      <name val="Arial Cyr"/>
      <charset val="204"/>
    </font>
    <font>
      <b/>
      <sz val="8"/>
      <name val="Arial Cyr"/>
      <charset val="204"/>
    </font>
    <font>
      <b/>
      <sz val="10"/>
      <name val="Arial Cyr"/>
      <family val="2"/>
      <charset val="204"/>
    </font>
    <font>
      <b/>
      <sz val="10"/>
      <color indexed="9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8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3" fillId="0" borderId="0">
      <alignment horizontal="right" vertical="top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1">
      <alignment horizontal="center" wrapText="1"/>
    </xf>
    <xf numFmtId="0" fontId="3" fillId="0" borderId="1" applyAlignment="0">
      <alignment horizontal="center"/>
    </xf>
    <xf numFmtId="0" fontId="1" fillId="0" borderId="0">
      <alignment vertical="top"/>
    </xf>
    <xf numFmtId="0" fontId="8" fillId="0" borderId="0">
      <alignment vertical="top"/>
    </xf>
    <xf numFmtId="0" fontId="3" fillId="0" borderId="1">
      <alignment horizontal="center"/>
    </xf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0">
      <alignment horizontal="center" vertical="top" wrapText="1"/>
    </xf>
    <xf numFmtId="0" fontId="3" fillId="0" borderId="0">
      <alignment horizontal="center"/>
    </xf>
    <xf numFmtId="0" fontId="3" fillId="0" borderId="0">
      <alignment horizontal="left" vertical="top"/>
    </xf>
    <xf numFmtId="0" fontId="3" fillId="0" borderId="0"/>
    <xf numFmtId="0" fontId="1" fillId="0" borderId="0"/>
  </cellStyleXfs>
  <cellXfs count="259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horizontal="center"/>
    </xf>
    <xf numFmtId="0" fontId="3" fillId="0" borderId="0" xfId="12" applyFont="1" applyBorder="1">
      <alignment horizontal="center"/>
    </xf>
    <xf numFmtId="0" fontId="5" fillId="0" borderId="0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3" xfId="11" applyFont="1" applyBorder="1" applyAlignment="1">
      <alignment horizontal="center" wrapText="1"/>
    </xf>
    <xf numFmtId="0" fontId="0" fillId="0" borderId="0" xfId="0" applyAlignment="1">
      <alignment horizontal="center"/>
    </xf>
    <xf numFmtId="0" fontId="1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9" fontId="7" fillId="0" borderId="3" xfId="11" applyNumberFormat="1" applyFont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wrapText="1"/>
    </xf>
    <xf numFmtId="0" fontId="3" fillId="2" borderId="0" xfId="0" applyFont="1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5" fillId="3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10" fillId="0" borderId="0" xfId="0" applyFont="1" applyFill="1" applyAlignment="1">
      <alignment horizontal="left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3" borderId="1" xfId="4" applyFont="1" applyFill="1" applyBorder="1" applyAlignment="1">
      <alignment horizontal="left" vertical="center"/>
    </xf>
    <xf numFmtId="0" fontId="3" fillId="3" borderId="1" xfId="4" applyFont="1" applyFill="1" applyBorder="1" applyAlignment="1">
      <alignment horizontal="center" vertical="center"/>
    </xf>
    <xf numFmtId="0" fontId="3" fillId="3" borderId="1" xfId="4" applyFill="1" applyBorder="1" applyAlignment="1">
      <alignment horizontal="center" vertical="center"/>
    </xf>
    <xf numFmtId="0" fontId="3" fillId="0" borderId="1" xfId="4" applyFont="1" applyFill="1" applyAlignment="1">
      <alignment horizontal="center" vertical="center"/>
    </xf>
    <xf numFmtId="0" fontId="5" fillId="4" borderId="0" xfId="0" applyFont="1" applyFill="1" applyBorder="1" applyAlignment="1">
      <alignment wrapText="1"/>
    </xf>
    <xf numFmtId="0" fontId="0" fillId="4" borderId="0" xfId="0" applyFill="1"/>
    <xf numFmtId="0" fontId="3" fillId="3" borderId="1" xfId="4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4" xfId="4" applyFont="1" applyFill="1" applyBorder="1" applyAlignment="1">
      <alignment horizontal="center" vertical="center" wrapText="1"/>
    </xf>
    <xf numFmtId="0" fontId="3" fillId="3" borderId="4" xfId="4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left" vertical="center"/>
    </xf>
    <xf numFmtId="0" fontId="3" fillId="0" borderId="1" xfId="4" applyFont="1" applyFill="1" applyBorder="1" applyAlignment="1">
      <alignment horizontal="center" vertical="center"/>
    </xf>
    <xf numFmtId="0" fontId="3" fillId="0" borderId="1" xfId="4" applyFill="1" applyBorder="1" applyAlignment="1">
      <alignment horizontal="center" vertical="center"/>
    </xf>
    <xf numFmtId="0" fontId="3" fillId="0" borderId="1" xfId="4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" fillId="0" borderId="4" xfId="4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top" wrapText="1"/>
    </xf>
    <xf numFmtId="2" fontId="3" fillId="3" borderId="6" xfId="4" applyNumberForma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9" fillId="6" borderId="9" xfId="0" applyFont="1" applyFill="1" applyBorder="1" applyAlignment="1">
      <alignment horizontal="center" vertical="center" wrapText="1"/>
    </xf>
    <xf numFmtId="0" fontId="19" fillId="6" borderId="10" xfId="0" applyFont="1" applyFill="1" applyBorder="1" applyAlignment="1">
      <alignment horizontal="center" vertical="center" wrapText="1"/>
    </xf>
    <xf numFmtId="2" fontId="19" fillId="6" borderId="10" xfId="0" applyNumberFormat="1" applyFont="1" applyFill="1" applyBorder="1" applyAlignment="1">
      <alignment horizontal="center" vertical="center" wrapText="1"/>
    </xf>
    <xf numFmtId="2" fontId="19" fillId="6" borderId="1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1" fillId="4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9" fillId="6" borderId="12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2" fontId="21" fillId="7" borderId="1" xfId="0" applyNumberFormat="1" applyFont="1" applyFill="1" applyBorder="1" applyAlignment="1">
      <alignment horizontal="center" vertical="center" wrapText="1"/>
    </xf>
    <xf numFmtId="2" fontId="1" fillId="8" borderId="6" xfId="0" applyNumberFormat="1" applyFont="1" applyFill="1" applyBorder="1" applyAlignment="1">
      <alignment horizontal="center" vertical="center" wrapText="1"/>
    </xf>
    <xf numFmtId="2" fontId="1" fillId="4" borderId="0" xfId="0" applyNumberFormat="1" applyFont="1" applyFill="1" applyAlignment="1">
      <alignment horizontal="center" vertical="center" wrapText="1"/>
    </xf>
    <xf numFmtId="0" fontId="22" fillId="6" borderId="9" xfId="0" applyFont="1" applyFill="1" applyBorder="1" applyAlignment="1">
      <alignment horizontal="center" vertical="center" wrapText="1"/>
    </xf>
    <xf numFmtId="0" fontId="22" fillId="6" borderId="10" xfId="0" applyFont="1" applyFill="1" applyBorder="1" applyAlignment="1">
      <alignment horizontal="center" vertical="center" wrapText="1"/>
    </xf>
    <xf numFmtId="2" fontId="22" fillId="6" borderId="10" xfId="0" applyNumberFormat="1" applyFont="1" applyFill="1" applyBorder="1" applyAlignment="1">
      <alignment horizontal="center" vertical="center" wrapText="1"/>
    </xf>
    <xf numFmtId="2" fontId="22" fillId="6" borderId="12" xfId="0" applyNumberFormat="1" applyFont="1" applyFill="1" applyBorder="1" applyAlignment="1">
      <alignment horizontal="center" vertical="center" wrapText="1"/>
    </xf>
    <xf numFmtId="2" fontId="1" fillId="7" borderId="6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2" fontId="14" fillId="0" borderId="1" xfId="25" applyNumberFormat="1" applyFont="1" applyBorder="1" applyAlignment="1">
      <alignment horizontal="center" vertical="center"/>
    </xf>
    <xf numFmtId="0" fontId="14" fillId="0" borderId="1" xfId="25" applyFont="1" applyBorder="1" applyAlignment="1">
      <alignment horizontal="center" vertical="center" wrapText="1"/>
    </xf>
    <xf numFmtId="0" fontId="14" fillId="0" borderId="1" xfId="25" applyFont="1" applyBorder="1" applyAlignment="1">
      <alignment horizontal="center" vertical="center"/>
    </xf>
    <xf numFmtId="165" fontId="14" fillId="0" borderId="1" xfId="25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center" vertical="center" wrapText="1"/>
    </xf>
    <xf numFmtId="165" fontId="1" fillId="4" borderId="0" xfId="0" applyNumberFormat="1" applyFont="1" applyFill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1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0" fillId="0" borderId="0" xfId="0" applyFill="1"/>
    <xf numFmtId="0" fontId="2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 wrapText="1"/>
    </xf>
    <xf numFmtId="0" fontId="27" fillId="0" borderId="0" xfId="0" applyFont="1" applyFill="1"/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164" fontId="3" fillId="0" borderId="0" xfId="0" applyNumberFormat="1" applyFont="1" applyFill="1" applyBorder="1" applyAlignment="1">
      <alignment wrapText="1"/>
    </xf>
    <xf numFmtId="0" fontId="7" fillId="0" borderId="3" xfId="11" applyFont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top"/>
    </xf>
    <xf numFmtId="0" fontId="6" fillId="3" borderId="0" xfId="0" applyFont="1" applyFill="1" applyAlignment="1">
      <alignment horizontal="left" vertical="top" wrapText="1"/>
    </xf>
    <xf numFmtId="0" fontId="14" fillId="3" borderId="0" xfId="0" applyNumberFormat="1" applyFont="1" applyFill="1" applyAlignment="1">
      <alignment horizontal="right" vertical="top"/>
    </xf>
    <xf numFmtId="0" fontId="14" fillId="3" borderId="0" xfId="0" applyFont="1" applyFill="1"/>
    <xf numFmtId="0" fontId="14" fillId="3" borderId="0" xfId="0" applyNumberFormat="1" applyFont="1" applyFill="1" applyAlignment="1">
      <alignment horizontal="left" vertical="top"/>
    </xf>
    <xf numFmtId="0" fontId="14" fillId="3" borderId="0" xfId="0" applyFont="1" applyFill="1" applyAlignment="1">
      <alignment horizontal="left"/>
    </xf>
    <xf numFmtId="0" fontId="14" fillId="3" borderId="0" xfId="0" applyFont="1" applyFill="1" applyAlignment="1">
      <alignment horizontal="center" vertical="center"/>
    </xf>
    <xf numFmtId="0" fontId="29" fillId="3" borderId="0" xfId="0" applyFont="1" applyFill="1" applyBorder="1" applyAlignment="1">
      <alignment horizontal="center" vertical="top" wrapText="1"/>
    </xf>
    <xf numFmtId="0" fontId="14" fillId="3" borderId="0" xfId="0" applyFont="1" applyFill="1" applyBorder="1" applyAlignment="1">
      <alignment horizontal="right" vertical="top" wrapText="1"/>
    </xf>
    <xf numFmtId="0" fontId="12" fillId="3" borderId="0" xfId="0" applyFont="1" applyFill="1" applyAlignment="1"/>
    <xf numFmtId="0" fontId="5" fillId="3" borderId="0" xfId="0" applyFont="1" applyFill="1" applyAlignment="1">
      <alignment horizontal="left" vertical="top"/>
    </xf>
    <xf numFmtId="0" fontId="14" fillId="3" borderId="0" xfId="0" applyFont="1" applyFill="1" applyBorder="1" applyAlignment="1">
      <alignment horizontal="left" vertical="top" wrapText="1"/>
    </xf>
    <xf numFmtId="0" fontId="14" fillId="3" borderId="0" xfId="0" applyFont="1" applyFill="1" applyBorder="1" applyAlignment="1">
      <alignment horizontal="left" wrapText="1"/>
    </xf>
    <xf numFmtId="0" fontId="29" fillId="3" borderId="0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wrapText="1"/>
    </xf>
    <xf numFmtId="0" fontId="10" fillId="3" borderId="0" xfId="0" applyFont="1" applyFill="1"/>
    <xf numFmtId="0" fontId="10" fillId="3" borderId="0" xfId="0" applyFont="1" applyFill="1" applyBorder="1" applyAlignment="1">
      <alignment horizontal="right" vertical="top" wrapText="1"/>
    </xf>
    <xf numFmtId="0" fontId="10" fillId="3" borderId="0" xfId="0" applyFont="1" applyFill="1" applyAlignment="1"/>
    <xf numFmtId="0" fontId="10" fillId="3" borderId="0" xfId="0" applyFont="1" applyFill="1" applyAlignment="1">
      <alignment wrapText="1"/>
    </xf>
    <xf numFmtId="0" fontId="10" fillId="3" borderId="0" xfId="0" applyFont="1" applyFill="1" applyBorder="1" applyAlignment="1">
      <alignment vertical="justify"/>
    </xf>
    <xf numFmtId="0" fontId="16" fillId="3" borderId="0" xfId="0" applyFont="1" applyFill="1" applyBorder="1" applyAlignment="1">
      <alignment horizontal="center" vertical="top" wrapText="1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top"/>
    </xf>
    <xf numFmtId="0" fontId="10" fillId="3" borderId="0" xfId="0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right"/>
    </xf>
    <xf numFmtId="0" fontId="30" fillId="3" borderId="0" xfId="0" applyFont="1" applyFill="1"/>
    <xf numFmtId="0" fontId="10" fillId="3" borderId="0" xfId="0" applyFont="1" applyFill="1" applyAlignment="1">
      <alignment horizontal="left" vertical="top" wrapText="1"/>
    </xf>
    <xf numFmtId="0" fontId="10" fillId="3" borderId="0" xfId="0" applyNumberFormat="1" applyFont="1" applyFill="1" applyBorder="1" applyAlignment="1">
      <alignment horizontal="left" vertical="top"/>
    </xf>
    <xf numFmtId="49" fontId="10" fillId="3" borderId="0" xfId="0" applyNumberFormat="1" applyFont="1" applyFill="1" applyAlignment="1">
      <alignment horizontal="right" vertical="top"/>
    </xf>
    <xf numFmtId="0" fontId="10" fillId="3" borderId="0" xfId="0" applyFont="1" applyFill="1" applyBorder="1" applyAlignment="1">
      <alignment horizontal="left" vertical="top"/>
    </xf>
    <xf numFmtId="0" fontId="10" fillId="3" borderId="0" xfId="0" applyFont="1" applyFill="1" applyBorder="1" applyAlignment="1">
      <alignment horizontal="left" wrapText="1"/>
    </xf>
    <xf numFmtId="0" fontId="10" fillId="3" borderId="2" xfId="0" applyNumberFormat="1" applyFont="1" applyFill="1" applyBorder="1" applyAlignment="1">
      <alignment horizontal="left"/>
    </xf>
    <xf numFmtId="49" fontId="10" fillId="3" borderId="2" xfId="0" applyNumberFormat="1" applyFont="1" applyFill="1" applyBorder="1" applyAlignment="1">
      <alignment horizontal="right"/>
    </xf>
    <xf numFmtId="0" fontId="10" fillId="3" borderId="0" xfId="0" applyNumberFormat="1" applyFont="1" applyFill="1" applyBorder="1" applyAlignment="1">
      <alignment horizontal="left"/>
    </xf>
    <xf numFmtId="0" fontId="10" fillId="3" borderId="0" xfId="0" applyNumberFormat="1" applyFont="1" applyFill="1" applyBorder="1" applyAlignment="1">
      <alignment horizontal="right" wrapText="1"/>
    </xf>
    <xf numFmtId="0" fontId="30" fillId="3" borderId="0" xfId="0" applyFont="1" applyFill="1" applyAlignment="1">
      <alignment horizontal="center"/>
    </xf>
    <xf numFmtId="0" fontId="10" fillId="3" borderId="0" xfId="0" applyFont="1" applyFill="1" applyBorder="1" applyAlignment="1">
      <alignment horizontal="left" vertical="top" wrapText="1"/>
    </xf>
    <xf numFmtId="0" fontId="10" fillId="3" borderId="0" xfId="0" applyFont="1" applyFill="1" applyAlignment="1">
      <alignment horizontal="right" vertical="top"/>
    </xf>
    <xf numFmtId="0" fontId="30" fillId="0" borderId="0" xfId="0" applyFont="1" applyAlignment="1">
      <alignment horizontal="center"/>
    </xf>
    <xf numFmtId="0" fontId="10" fillId="3" borderId="0" xfId="0" applyNumberFormat="1" applyFont="1" applyFill="1" applyBorder="1" applyAlignment="1">
      <alignment horizontal="left" vertical="center"/>
    </xf>
    <xf numFmtId="0" fontId="10" fillId="3" borderId="0" xfId="0" applyFont="1" applyFill="1" applyBorder="1" applyAlignment="1">
      <alignment horizontal="center" vertical="top"/>
    </xf>
    <xf numFmtId="0" fontId="10" fillId="3" borderId="0" xfId="0" applyNumberFormat="1" applyFont="1" applyFill="1" applyBorder="1" applyAlignment="1">
      <alignment horizontal="right" vertical="top"/>
    </xf>
    <xf numFmtId="0" fontId="10" fillId="3" borderId="0" xfId="0" applyNumberFormat="1" applyFont="1" applyFill="1" applyBorder="1" applyAlignment="1">
      <alignment horizontal="right" vertical="top" wrapText="1"/>
    </xf>
    <xf numFmtId="0" fontId="10" fillId="3" borderId="2" xfId="0" applyFont="1" applyFill="1" applyBorder="1" applyAlignment="1">
      <alignment horizontal="center" vertical="top"/>
    </xf>
    <xf numFmtId="0" fontId="10" fillId="3" borderId="2" xfId="0" applyNumberFormat="1" applyFont="1" applyFill="1" applyBorder="1" applyAlignment="1">
      <alignment horizontal="right" vertical="top"/>
    </xf>
    <xf numFmtId="49" fontId="10" fillId="3" borderId="2" xfId="0" applyNumberFormat="1" applyFont="1" applyFill="1" applyBorder="1" applyAlignment="1">
      <alignment horizontal="right" vertical="top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0" borderId="0" xfId="0" applyFont="1"/>
    <xf numFmtId="49" fontId="6" fillId="5" borderId="1" xfId="0" applyNumberFormat="1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0" fontId="10" fillId="3" borderId="0" xfId="0" applyFont="1" applyFill="1" applyBorder="1" applyAlignment="1">
      <alignment horizontal="righ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28" fillId="3" borderId="0" xfId="0" applyFont="1" applyFill="1" applyAlignment="1">
      <alignment horizontal="left"/>
    </xf>
    <xf numFmtId="0" fontId="28" fillId="3" borderId="0" xfId="0" applyFont="1" applyFill="1" applyBorder="1" applyAlignment="1">
      <alignment horizontal="center" vertical="top"/>
    </xf>
    <xf numFmtId="49" fontId="10" fillId="3" borderId="0" xfId="0" applyNumberFormat="1" applyFont="1" applyFill="1" applyAlignment="1">
      <alignment horizontal="left" vertical="top" wrapText="1"/>
    </xf>
    <xf numFmtId="0" fontId="10" fillId="3" borderId="0" xfId="0" applyFont="1" applyFill="1" applyBorder="1" applyAlignment="1">
      <alignment horizontal="left" vertical="center" wrapText="1"/>
    </xf>
    <xf numFmtId="0" fontId="10" fillId="3" borderId="0" xfId="0" applyFont="1" applyFill="1" applyAlignment="1">
      <alignment horizontal="left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6" fillId="5" borderId="6" xfId="0" applyNumberFormat="1" applyFont="1" applyFill="1" applyBorder="1" applyAlignment="1">
      <alignment horizontal="left" vertical="top" wrapText="1"/>
    </xf>
    <xf numFmtId="49" fontId="6" fillId="5" borderId="7" xfId="0" applyNumberFormat="1" applyFont="1" applyFill="1" applyBorder="1" applyAlignment="1">
      <alignment horizontal="left" vertical="top" wrapText="1"/>
    </xf>
    <xf numFmtId="49" fontId="6" fillId="5" borderId="8" xfId="0" applyNumberFormat="1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6" fillId="3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right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5" fillId="0" borderId="16" xfId="0" applyFont="1" applyBorder="1" applyAlignment="1">
      <alignment horizontal="center" wrapText="1"/>
    </xf>
    <xf numFmtId="0" fontId="25" fillId="0" borderId="0" xfId="0" applyFont="1" applyAlignment="1">
      <alignment horizontal="center" wrapText="1"/>
    </xf>
    <xf numFmtId="0" fontId="18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8" fillId="9" borderId="13" xfId="0" applyFont="1" applyFill="1" applyBorder="1" applyAlignment="1">
      <alignment horizontal="left" vertical="center" wrapText="1"/>
    </xf>
    <xf numFmtId="0" fontId="18" fillId="9" borderId="14" xfId="0" applyFont="1" applyFill="1" applyBorder="1" applyAlignment="1">
      <alignment horizontal="left" vertical="center" wrapText="1"/>
    </xf>
    <xf numFmtId="0" fontId="18" fillId="9" borderId="15" xfId="0" applyFont="1" applyFill="1" applyBorder="1" applyAlignment="1">
      <alignment horizontal="left" vertical="center" wrapText="1"/>
    </xf>
    <xf numFmtId="0" fontId="18" fillId="9" borderId="16" xfId="0" applyFont="1" applyFill="1" applyBorder="1" applyAlignment="1">
      <alignment horizontal="left" vertical="center" wrapText="1"/>
    </xf>
    <xf numFmtId="0" fontId="18" fillId="9" borderId="0" xfId="0" applyFont="1" applyFill="1" applyBorder="1" applyAlignment="1">
      <alignment horizontal="left" vertical="center" wrapText="1"/>
    </xf>
    <xf numFmtId="0" fontId="18" fillId="9" borderId="17" xfId="0" applyFont="1" applyFill="1" applyBorder="1" applyAlignment="1">
      <alignment horizontal="left" vertical="center" wrapText="1"/>
    </xf>
    <xf numFmtId="0" fontId="18" fillId="9" borderId="18" xfId="0" applyFont="1" applyFill="1" applyBorder="1" applyAlignment="1">
      <alignment horizontal="left" vertical="center" wrapText="1"/>
    </xf>
    <xf numFmtId="0" fontId="18" fillId="9" borderId="2" xfId="0" applyFont="1" applyFill="1" applyBorder="1" applyAlignment="1">
      <alignment horizontal="left" vertical="center" wrapText="1"/>
    </xf>
    <xf numFmtId="0" fontId="18" fillId="9" borderId="19" xfId="0" applyFont="1" applyFill="1" applyBorder="1" applyAlignment="1">
      <alignment horizontal="left" vertical="center" wrapText="1"/>
    </xf>
    <xf numFmtId="49" fontId="3" fillId="3" borderId="4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 wrapText="1"/>
    </xf>
    <xf numFmtId="0" fontId="3" fillId="3" borderId="1" xfId="4" applyFont="1" applyFill="1" applyAlignment="1">
      <alignment horizontal="center" vertical="center"/>
    </xf>
  </cellXfs>
  <cellStyles count="26">
    <cellStyle name="Акт" xfId="1"/>
    <cellStyle name="АктМТСН" xfId="2"/>
    <cellStyle name="АктМТСН 2" xfId="3"/>
    <cellStyle name="ВедРесурсов" xfId="4"/>
    <cellStyle name="ВедРесурсовАкт" xfId="5"/>
    <cellStyle name="Итоги" xfId="6"/>
    <cellStyle name="ИтогоАктБазЦ" xfId="7"/>
    <cellStyle name="ИтогоАктТекЦ" xfId="8"/>
    <cellStyle name="ИтогоБазЦ" xfId="9"/>
    <cellStyle name="ИтогоТекЦ" xfId="10"/>
    <cellStyle name="ЛокСмета" xfId="11"/>
    <cellStyle name="ЛокСмета_Мои данные" xfId="12"/>
    <cellStyle name="ЛокСмМТСН" xfId="13"/>
    <cellStyle name="ЛокСмМТСН 2" xfId="14"/>
    <cellStyle name="ОбСмета" xfId="15"/>
    <cellStyle name="Обычный" xfId="0" builtinId="0"/>
    <cellStyle name="Обычный 2" xfId="2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Список ресурсов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85"/>
  <sheetViews>
    <sheetView tabSelected="1" view="pageBreakPreview" zoomScale="90" zoomScaleNormal="100" zoomScaleSheetLayoutView="90" workbookViewId="0">
      <selection activeCell="B6" sqref="B6"/>
    </sheetView>
  </sheetViews>
  <sheetFormatPr defaultRowHeight="12.75" x14ac:dyDescent="0.2"/>
  <cols>
    <col min="1" max="1" width="4.42578125" style="19" customWidth="1"/>
    <col min="2" max="2" width="50.85546875" style="14" customWidth="1"/>
    <col min="3" max="3" width="6.7109375" customWidth="1"/>
    <col min="4" max="4" width="7.42578125" customWidth="1"/>
    <col min="5" max="5" width="17.85546875" customWidth="1"/>
    <col min="6" max="6" width="6.42578125" style="12" customWidth="1"/>
    <col min="7" max="7" width="6" style="12" customWidth="1"/>
    <col min="8" max="8" width="6.5703125" style="12" customWidth="1"/>
    <col min="9" max="9" width="18.42578125" customWidth="1"/>
    <col min="10" max="10" width="7.5703125" style="12" customWidth="1"/>
    <col min="11" max="11" width="6.7109375" style="12" customWidth="1"/>
    <col min="12" max="12" width="14.7109375" style="12" customWidth="1"/>
    <col min="13" max="13" width="9.7109375" customWidth="1"/>
    <col min="14" max="14" width="10" bestFit="1" customWidth="1"/>
  </cols>
  <sheetData>
    <row r="1" spans="1:17" ht="15" x14ac:dyDescent="0.25">
      <c r="A1" s="157"/>
      <c r="B1" s="158"/>
      <c r="C1" s="157"/>
      <c r="D1" s="159"/>
      <c r="E1" s="160"/>
      <c r="F1" s="161"/>
      <c r="G1" s="160"/>
      <c r="H1" s="160"/>
      <c r="I1" s="162"/>
      <c r="J1" s="160"/>
      <c r="K1" s="160"/>
      <c r="L1" s="22"/>
    </row>
    <row r="2" spans="1:17" ht="15.75" x14ac:dyDescent="0.25">
      <c r="A2" s="211" t="s">
        <v>310</v>
      </c>
      <c r="B2" s="211"/>
      <c r="C2" s="163"/>
      <c r="D2" s="160"/>
      <c r="E2" s="160"/>
      <c r="F2" s="160"/>
      <c r="G2" s="160" t="s">
        <v>311</v>
      </c>
      <c r="H2" s="164"/>
      <c r="I2" s="212" t="s">
        <v>312</v>
      </c>
      <c r="J2" s="212"/>
      <c r="K2" s="212"/>
      <c r="L2" s="212"/>
    </row>
    <row r="3" spans="1:17" ht="39" customHeight="1" x14ac:dyDescent="0.3">
      <c r="A3" s="213"/>
      <c r="B3" s="213"/>
      <c r="C3" s="213"/>
      <c r="D3" s="171"/>
      <c r="E3" s="172"/>
      <c r="F3" s="172"/>
      <c r="G3" s="172"/>
      <c r="H3" s="173"/>
      <c r="I3" s="214" t="s">
        <v>315</v>
      </c>
      <c r="J3" s="214"/>
      <c r="K3" s="214"/>
      <c r="L3" s="214"/>
      <c r="P3" s="144"/>
    </row>
    <row r="4" spans="1:17" ht="33.75" customHeight="1" x14ac:dyDescent="0.3">
      <c r="A4" s="215"/>
      <c r="B4" s="215"/>
      <c r="C4" s="174"/>
      <c r="D4" s="175"/>
      <c r="E4" s="176"/>
      <c r="F4" s="176"/>
      <c r="G4" s="172"/>
      <c r="H4" s="177"/>
      <c r="I4" s="178"/>
      <c r="J4" s="178"/>
      <c r="K4" s="178"/>
      <c r="L4" s="179"/>
      <c r="P4" s="144"/>
    </row>
    <row r="5" spans="1:17" ht="18.75" x14ac:dyDescent="0.3">
      <c r="A5" s="180" t="s">
        <v>313</v>
      </c>
      <c r="B5" s="174"/>
      <c r="C5" s="181"/>
      <c r="D5" s="182"/>
      <c r="E5" s="172"/>
      <c r="F5" s="172"/>
      <c r="G5" s="172"/>
      <c r="H5" s="181"/>
      <c r="I5" s="209" t="s">
        <v>314</v>
      </c>
      <c r="J5" s="209"/>
      <c r="K5" s="209"/>
      <c r="L5" s="209"/>
      <c r="P5" s="144"/>
    </row>
    <row r="6" spans="1:17" ht="15.75" x14ac:dyDescent="0.25">
      <c r="A6" s="167"/>
      <c r="B6" s="168"/>
      <c r="C6" s="166"/>
      <c r="D6" s="169"/>
      <c r="E6" s="165"/>
      <c r="F6" s="165"/>
      <c r="G6" s="170"/>
      <c r="H6" s="170"/>
      <c r="I6" s="210"/>
      <c r="J6" s="210"/>
      <c r="K6" s="210"/>
      <c r="L6" s="210"/>
      <c r="P6" s="144"/>
    </row>
    <row r="7" spans="1:17" ht="18.75" x14ac:dyDescent="0.2">
      <c r="A7" s="225"/>
      <c r="B7" s="225"/>
      <c r="C7" s="6"/>
      <c r="D7" s="25"/>
      <c r="E7" s="6"/>
      <c r="F7" s="6"/>
      <c r="G7" s="6"/>
      <c r="H7" s="29"/>
      <c r="I7" s="26"/>
      <c r="J7" s="26"/>
      <c r="K7" s="27"/>
      <c r="L7" s="28"/>
      <c r="M7" s="1"/>
      <c r="N7" s="3"/>
      <c r="O7" s="3"/>
      <c r="P7" s="3"/>
      <c r="Q7" s="3"/>
    </row>
    <row r="8" spans="1:17" ht="32.1" customHeight="1" x14ac:dyDescent="0.2">
      <c r="A8" s="9"/>
      <c r="B8" s="227" t="s">
        <v>307</v>
      </c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1"/>
      <c r="N8" s="4"/>
    </row>
    <row r="9" spans="1:17" ht="20.25" customHeight="1" x14ac:dyDescent="0.2">
      <c r="A9" s="48"/>
      <c r="B9" s="226" t="s">
        <v>320</v>
      </c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1"/>
      <c r="N9" s="4"/>
    </row>
    <row r="10" spans="1:17" ht="15.75" x14ac:dyDescent="0.2">
      <c r="A10" s="9"/>
      <c r="B10" s="13" t="s">
        <v>14</v>
      </c>
      <c r="C10" s="9"/>
      <c r="D10" s="9"/>
      <c r="E10" s="1"/>
      <c r="F10" s="10"/>
      <c r="G10" s="10"/>
      <c r="H10" s="10"/>
      <c r="I10" s="228" t="s">
        <v>68</v>
      </c>
      <c r="J10" s="228"/>
      <c r="K10" s="228"/>
      <c r="L10" s="10"/>
      <c r="M10" s="1"/>
      <c r="N10" s="4"/>
    </row>
    <row r="11" spans="1:17" x14ac:dyDescent="0.2">
      <c r="A11" s="234" t="s">
        <v>2</v>
      </c>
      <c r="B11" s="229" t="s">
        <v>5</v>
      </c>
      <c r="C11" s="230" t="s">
        <v>6</v>
      </c>
      <c r="D11" s="230"/>
      <c r="E11" s="231" t="s">
        <v>7</v>
      </c>
      <c r="F11" s="232"/>
      <c r="G11" s="232"/>
      <c r="H11" s="233"/>
      <c r="I11" s="230" t="s">
        <v>8</v>
      </c>
      <c r="J11" s="230"/>
      <c r="K11" s="230"/>
      <c r="L11" s="230"/>
      <c r="N11" s="4"/>
    </row>
    <row r="12" spans="1:17" x14ac:dyDescent="0.2">
      <c r="A12" s="235"/>
      <c r="B12" s="229"/>
      <c r="C12" s="5" t="s">
        <v>3</v>
      </c>
      <c r="D12" s="5" t="s">
        <v>1</v>
      </c>
      <c r="E12" s="5" t="s">
        <v>0</v>
      </c>
      <c r="F12" s="5" t="s">
        <v>3</v>
      </c>
      <c r="G12" s="5" t="s">
        <v>1</v>
      </c>
      <c r="H12" s="5" t="s">
        <v>9</v>
      </c>
      <c r="I12" s="5" t="s">
        <v>0</v>
      </c>
      <c r="J12" s="5" t="s">
        <v>3</v>
      </c>
      <c r="K12" s="5" t="s">
        <v>1</v>
      </c>
      <c r="L12" s="5" t="s">
        <v>4</v>
      </c>
      <c r="N12" s="4"/>
    </row>
    <row r="13" spans="1:17" x14ac:dyDescent="0.2">
      <c r="A13" s="15">
        <v>1</v>
      </c>
      <c r="B13" s="156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10</v>
      </c>
      <c r="K13" s="11">
        <v>11</v>
      </c>
      <c r="L13" s="11">
        <v>12</v>
      </c>
      <c r="M13" s="3"/>
      <c r="N13" s="4"/>
    </row>
    <row r="14" spans="1:17" ht="15" x14ac:dyDescent="0.2">
      <c r="A14" s="207" t="s">
        <v>69</v>
      </c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4"/>
      <c r="N14" s="4"/>
    </row>
    <row r="15" spans="1:17" s="39" customFormat="1" ht="63.75" x14ac:dyDescent="0.2">
      <c r="A15" s="30" t="s">
        <v>11</v>
      </c>
      <c r="B15" s="31" t="s">
        <v>66</v>
      </c>
      <c r="C15" s="36" t="s">
        <v>25</v>
      </c>
      <c r="D15" s="36">
        <v>723.5</v>
      </c>
      <c r="E15" s="33"/>
      <c r="F15" s="33"/>
      <c r="G15" s="32"/>
      <c r="H15" s="33"/>
      <c r="I15" s="40"/>
      <c r="J15" s="35"/>
      <c r="K15" s="36"/>
      <c r="L15" s="37"/>
      <c r="M15" s="38"/>
      <c r="N15" s="38"/>
      <c r="O15" s="38"/>
      <c r="P15" s="38"/>
      <c r="Q15" s="38"/>
    </row>
    <row r="16" spans="1:17" s="39" customFormat="1" ht="76.5" customHeight="1" x14ac:dyDescent="0.2">
      <c r="A16" s="30" t="s">
        <v>19</v>
      </c>
      <c r="B16" s="42" t="s">
        <v>27</v>
      </c>
      <c r="C16" s="41" t="s">
        <v>26</v>
      </c>
      <c r="D16" s="41">
        <v>0.1</v>
      </c>
      <c r="E16" s="33"/>
      <c r="F16" s="33"/>
      <c r="G16" s="32"/>
      <c r="H16" s="33"/>
      <c r="I16" s="40"/>
      <c r="J16" s="35"/>
      <c r="K16" s="36"/>
      <c r="L16" s="37"/>
      <c r="M16" s="38"/>
      <c r="N16" s="38"/>
      <c r="O16" s="38"/>
      <c r="P16" s="38"/>
      <c r="Q16" s="38"/>
    </row>
    <row r="17" spans="1:17" s="39" customFormat="1" ht="89.25" x14ac:dyDescent="0.2">
      <c r="A17" s="49" t="s">
        <v>21</v>
      </c>
      <c r="B17" s="50" t="s">
        <v>49</v>
      </c>
      <c r="C17" s="36" t="s">
        <v>29</v>
      </c>
      <c r="D17" s="36">
        <v>7.4999999999999997E-2</v>
      </c>
      <c r="E17" s="33"/>
      <c r="F17" s="33"/>
      <c r="G17" s="32"/>
      <c r="H17" s="33"/>
      <c r="I17" s="40" t="s">
        <v>47</v>
      </c>
      <c r="J17" s="35" t="s">
        <v>29</v>
      </c>
      <c r="K17" s="36">
        <v>7.4999999999999997E-2</v>
      </c>
      <c r="L17" s="37" t="s">
        <v>309</v>
      </c>
      <c r="M17" s="38"/>
      <c r="N17" s="38"/>
      <c r="O17" s="38"/>
      <c r="P17" s="38"/>
      <c r="Q17" s="38"/>
    </row>
    <row r="18" spans="1:17" s="39" customFormat="1" ht="38.25" x14ac:dyDescent="0.2">
      <c r="A18" s="30" t="s">
        <v>22</v>
      </c>
      <c r="B18" s="43" t="s">
        <v>28</v>
      </c>
      <c r="C18" s="44" t="s">
        <v>29</v>
      </c>
      <c r="D18" s="45">
        <v>1.2500000000000001E-2</v>
      </c>
      <c r="E18" s="46" t="s">
        <v>30</v>
      </c>
      <c r="F18" s="20" t="s">
        <v>29</v>
      </c>
      <c r="G18" s="47">
        <v>0.02</v>
      </c>
      <c r="H18" s="47" t="s">
        <v>9</v>
      </c>
      <c r="I18" s="46" t="s">
        <v>30</v>
      </c>
      <c r="J18" s="35" t="s">
        <v>29</v>
      </c>
      <c r="K18" s="44">
        <f>G18*1.04</f>
        <v>2.0800000000000003E-2</v>
      </c>
      <c r="L18" s="35" t="s">
        <v>309</v>
      </c>
      <c r="M18" s="38"/>
      <c r="N18" s="38"/>
      <c r="O18" s="38"/>
      <c r="P18" s="38"/>
      <c r="Q18" s="38"/>
    </row>
    <row r="19" spans="1:17" ht="15" customHeight="1" x14ac:dyDescent="0.2">
      <c r="A19" s="222" t="s">
        <v>70</v>
      </c>
      <c r="B19" s="223"/>
      <c r="C19" s="223"/>
      <c r="D19" s="223"/>
      <c r="E19" s="223"/>
      <c r="F19" s="223"/>
      <c r="G19" s="223"/>
      <c r="H19" s="223"/>
      <c r="I19" s="223"/>
      <c r="J19" s="223"/>
      <c r="K19" s="223"/>
      <c r="L19" s="224"/>
      <c r="M19" s="4"/>
      <c r="N19" s="4"/>
    </row>
    <row r="20" spans="1:17" s="39" customFormat="1" ht="63.75" x14ac:dyDescent="0.2">
      <c r="A20" s="52" t="s">
        <v>20</v>
      </c>
      <c r="B20" s="53" t="s">
        <v>66</v>
      </c>
      <c r="C20" s="63" t="s">
        <v>25</v>
      </c>
      <c r="D20" s="63">
        <v>723.5</v>
      </c>
      <c r="E20" s="33"/>
      <c r="F20" s="33"/>
      <c r="G20" s="32"/>
      <c r="H20" s="33"/>
      <c r="I20" s="64"/>
      <c r="J20" s="62"/>
      <c r="K20" s="63"/>
      <c r="L20" s="37"/>
      <c r="M20" s="38"/>
      <c r="N20" s="38"/>
      <c r="O20" s="38"/>
      <c r="P20" s="38"/>
      <c r="Q20" s="38"/>
    </row>
    <row r="21" spans="1:17" s="39" customFormat="1" ht="76.5" customHeight="1" x14ac:dyDescent="0.2">
      <c r="A21" s="52" t="s">
        <v>31</v>
      </c>
      <c r="B21" s="42" t="s">
        <v>27</v>
      </c>
      <c r="C21" s="65" t="s">
        <v>26</v>
      </c>
      <c r="D21" s="65">
        <v>0.1</v>
      </c>
      <c r="E21" s="33"/>
      <c r="F21" s="33"/>
      <c r="G21" s="32"/>
      <c r="H21" s="33"/>
      <c r="I21" s="64"/>
      <c r="J21" s="62"/>
      <c r="K21" s="63"/>
      <c r="L21" s="37"/>
      <c r="M21" s="38"/>
      <c r="N21" s="38"/>
      <c r="O21" s="38"/>
      <c r="P21" s="38"/>
      <c r="Q21" s="38"/>
    </row>
    <row r="22" spans="1:17" s="39" customFormat="1" ht="89.25" x14ac:dyDescent="0.2">
      <c r="A22" s="52" t="s">
        <v>32</v>
      </c>
      <c r="B22" s="53" t="s">
        <v>49</v>
      </c>
      <c r="C22" s="63" t="s">
        <v>29</v>
      </c>
      <c r="D22" s="63">
        <v>7.4999999999999997E-2</v>
      </c>
      <c r="E22" s="33"/>
      <c r="F22" s="33"/>
      <c r="G22" s="32"/>
      <c r="H22" s="33"/>
      <c r="I22" s="64" t="s">
        <v>47</v>
      </c>
      <c r="J22" s="62" t="s">
        <v>29</v>
      </c>
      <c r="K22" s="63">
        <v>7.4999999999999997E-2</v>
      </c>
      <c r="L22" s="37" t="s">
        <v>309</v>
      </c>
      <c r="M22" s="38"/>
      <c r="N22" s="38"/>
      <c r="O22" s="38"/>
      <c r="P22" s="38"/>
      <c r="Q22" s="38"/>
    </row>
    <row r="23" spans="1:17" s="39" customFormat="1" ht="38.25" x14ac:dyDescent="0.2">
      <c r="A23" s="52" t="s">
        <v>33</v>
      </c>
      <c r="B23" s="66" t="s">
        <v>28</v>
      </c>
      <c r="C23" s="65" t="s">
        <v>29</v>
      </c>
      <c r="D23" s="54">
        <v>1.2500000000000001E-2</v>
      </c>
      <c r="E23" s="67" t="s">
        <v>30</v>
      </c>
      <c r="F23" s="68" t="s">
        <v>29</v>
      </c>
      <c r="G23" s="69">
        <v>0.02</v>
      </c>
      <c r="H23" s="69" t="s">
        <v>9</v>
      </c>
      <c r="I23" s="67" t="s">
        <v>30</v>
      </c>
      <c r="J23" s="62" t="s">
        <v>29</v>
      </c>
      <c r="K23" s="65">
        <f>G23*1.04</f>
        <v>2.0800000000000003E-2</v>
      </c>
      <c r="L23" s="62" t="s">
        <v>309</v>
      </c>
      <c r="M23" s="38"/>
      <c r="N23" s="38"/>
      <c r="O23" s="38"/>
      <c r="P23" s="38"/>
      <c r="Q23" s="38"/>
    </row>
    <row r="24" spans="1:17" ht="15" customHeight="1" x14ac:dyDescent="0.2">
      <c r="A24" s="222" t="s">
        <v>71</v>
      </c>
      <c r="B24" s="223"/>
      <c r="C24" s="223"/>
      <c r="D24" s="223"/>
      <c r="E24" s="223"/>
      <c r="F24" s="223"/>
      <c r="G24" s="223"/>
      <c r="H24" s="223"/>
      <c r="I24" s="223"/>
      <c r="J24" s="223"/>
      <c r="K24" s="223"/>
      <c r="L24" s="224"/>
      <c r="M24" s="4"/>
      <c r="N24" s="4"/>
    </row>
    <row r="25" spans="1:17" s="39" customFormat="1" ht="102" x14ac:dyDescent="0.2">
      <c r="A25" s="52" t="s">
        <v>34</v>
      </c>
      <c r="B25" s="53" t="s">
        <v>51</v>
      </c>
      <c r="C25" s="63" t="s">
        <v>29</v>
      </c>
      <c r="D25" s="63">
        <v>0.05</v>
      </c>
      <c r="E25" s="33"/>
      <c r="F25" s="33"/>
      <c r="G25" s="32"/>
      <c r="H25" s="33"/>
      <c r="I25" s="64" t="s">
        <v>47</v>
      </c>
      <c r="J25" s="62" t="s">
        <v>29</v>
      </c>
      <c r="K25" s="63">
        <v>0.05</v>
      </c>
      <c r="L25" s="37" t="s">
        <v>309</v>
      </c>
      <c r="M25" s="38"/>
      <c r="N25" s="38"/>
      <c r="O25" s="38"/>
      <c r="P25" s="38"/>
      <c r="Q25" s="38"/>
    </row>
    <row r="26" spans="1:17" s="39" customFormat="1" ht="51" x14ac:dyDescent="0.2">
      <c r="A26" s="52" t="s">
        <v>35</v>
      </c>
      <c r="B26" s="42" t="s">
        <v>48</v>
      </c>
      <c r="C26" s="65" t="s">
        <v>25</v>
      </c>
      <c r="D26" s="65">
        <v>1294</v>
      </c>
      <c r="E26" s="33"/>
      <c r="F26" s="33"/>
      <c r="G26" s="32"/>
      <c r="H26" s="33"/>
      <c r="I26" s="64"/>
      <c r="J26" s="62"/>
      <c r="K26" s="63"/>
      <c r="L26" s="37"/>
      <c r="M26" s="38"/>
      <c r="N26" s="38"/>
      <c r="O26" s="38"/>
      <c r="P26" s="38"/>
      <c r="Q26" s="38"/>
    </row>
    <row r="27" spans="1:17" s="39" customFormat="1" ht="38.25" x14ac:dyDescent="0.2">
      <c r="A27" s="52" t="s">
        <v>36</v>
      </c>
      <c r="B27" s="66" t="s">
        <v>28</v>
      </c>
      <c r="C27" s="65" t="s">
        <v>29</v>
      </c>
      <c r="D27" s="54">
        <v>1.2500000000000001E-2</v>
      </c>
      <c r="E27" s="67"/>
      <c r="F27" s="70"/>
      <c r="G27" s="69"/>
      <c r="H27" s="69"/>
      <c r="I27" s="67" t="s">
        <v>30</v>
      </c>
      <c r="J27" s="62" t="s">
        <v>29</v>
      </c>
      <c r="K27" s="65">
        <v>1.2999999999999999E-2</v>
      </c>
      <c r="L27" s="62" t="s">
        <v>309</v>
      </c>
      <c r="M27" s="38"/>
      <c r="N27" s="38"/>
      <c r="O27" s="38"/>
      <c r="P27" s="38"/>
      <c r="Q27" s="38"/>
    </row>
    <row r="28" spans="1:17" ht="15" customHeight="1" x14ac:dyDescent="0.2">
      <c r="A28" s="222" t="s">
        <v>72</v>
      </c>
      <c r="B28" s="223"/>
      <c r="C28" s="223"/>
      <c r="D28" s="223"/>
      <c r="E28" s="223"/>
      <c r="F28" s="223"/>
      <c r="G28" s="223"/>
      <c r="H28" s="223"/>
      <c r="I28" s="223"/>
      <c r="J28" s="223"/>
      <c r="K28" s="223"/>
      <c r="L28" s="224"/>
      <c r="M28" s="4"/>
      <c r="N28" s="4"/>
    </row>
    <row r="29" spans="1:17" s="39" customFormat="1" ht="106.5" customHeight="1" x14ac:dyDescent="0.2">
      <c r="A29" s="52" t="s">
        <v>37</v>
      </c>
      <c r="B29" s="53" t="s">
        <v>50</v>
      </c>
      <c r="C29" s="63" t="s">
        <v>29</v>
      </c>
      <c r="D29" s="63">
        <v>7.0000000000000007E-2</v>
      </c>
      <c r="E29" s="33"/>
      <c r="F29" s="33"/>
      <c r="G29" s="32"/>
      <c r="H29" s="33"/>
      <c r="I29" s="64" t="s">
        <v>47</v>
      </c>
      <c r="J29" s="62" t="s">
        <v>29</v>
      </c>
      <c r="K29" s="63">
        <v>0.05</v>
      </c>
      <c r="L29" s="37" t="s">
        <v>309</v>
      </c>
      <c r="M29" s="38"/>
      <c r="N29" s="38"/>
      <c r="O29" s="38"/>
      <c r="P29" s="38"/>
      <c r="Q29" s="38"/>
    </row>
    <row r="30" spans="1:17" s="39" customFormat="1" ht="51" x14ac:dyDescent="0.2">
      <c r="A30" s="52" t="s">
        <v>38</v>
      </c>
      <c r="B30" s="42" t="s">
        <v>48</v>
      </c>
      <c r="C30" s="65" t="s">
        <v>25</v>
      </c>
      <c r="D30" s="65">
        <v>1315</v>
      </c>
      <c r="E30" s="33"/>
      <c r="F30" s="33"/>
      <c r="G30" s="32"/>
      <c r="H30" s="33"/>
      <c r="I30" s="64"/>
      <c r="J30" s="62"/>
      <c r="K30" s="63"/>
      <c r="L30" s="37"/>
      <c r="M30" s="38"/>
      <c r="N30" s="38"/>
      <c r="O30" s="38"/>
      <c r="P30" s="38"/>
      <c r="Q30" s="38"/>
    </row>
    <row r="31" spans="1:17" s="39" customFormat="1" ht="38.25" x14ac:dyDescent="0.2">
      <c r="A31" s="52" t="s">
        <v>39</v>
      </c>
      <c r="B31" s="66" t="s">
        <v>28</v>
      </c>
      <c r="C31" s="65" t="s">
        <v>29</v>
      </c>
      <c r="D31" s="54">
        <v>1.2500000000000001E-2</v>
      </c>
      <c r="E31" s="67"/>
      <c r="F31" s="70"/>
      <c r="G31" s="69"/>
      <c r="H31" s="69"/>
      <c r="I31" s="67" t="s">
        <v>30</v>
      </c>
      <c r="J31" s="62" t="s">
        <v>29</v>
      </c>
      <c r="K31" s="65">
        <v>1.2999999999999999E-2</v>
      </c>
      <c r="L31" s="62" t="s">
        <v>309</v>
      </c>
      <c r="M31" s="38"/>
      <c r="N31" s="38"/>
      <c r="O31" s="38"/>
      <c r="P31" s="38"/>
      <c r="Q31" s="38"/>
    </row>
    <row r="32" spans="1:17" ht="15" customHeight="1" x14ac:dyDescent="0.2">
      <c r="A32" s="222" t="s">
        <v>73</v>
      </c>
      <c r="B32" s="223"/>
      <c r="C32" s="223"/>
      <c r="D32" s="223"/>
      <c r="E32" s="223"/>
      <c r="F32" s="223"/>
      <c r="G32" s="223"/>
      <c r="H32" s="223"/>
      <c r="I32" s="223"/>
      <c r="J32" s="223"/>
      <c r="K32" s="223"/>
      <c r="L32" s="224"/>
      <c r="M32" s="4"/>
      <c r="N32" s="4"/>
    </row>
    <row r="33" spans="1:18" ht="30" x14ac:dyDescent="0.25">
      <c r="A33" s="135">
        <v>15</v>
      </c>
      <c r="B33" s="136" t="s">
        <v>135</v>
      </c>
      <c r="C33" s="137" t="s">
        <v>29</v>
      </c>
      <c r="D33" s="137">
        <v>0.1</v>
      </c>
      <c r="E33" s="138"/>
      <c r="F33" s="138"/>
      <c r="G33" s="138"/>
      <c r="H33" s="138"/>
      <c r="I33" s="132"/>
      <c r="J33" s="132"/>
      <c r="K33" s="132"/>
      <c r="L33" s="132"/>
      <c r="M33" s="236"/>
      <c r="N33" s="237"/>
      <c r="O33" s="237"/>
      <c r="P33" s="237"/>
      <c r="Q33" s="237"/>
      <c r="R33" s="237"/>
    </row>
    <row r="34" spans="1:18" s="134" customFormat="1" ht="25.5" x14ac:dyDescent="0.2">
      <c r="A34" s="55" t="s">
        <v>40</v>
      </c>
      <c r="B34" s="57" t="s">
        <v>137</v>
      </c>
      <c r="C34" s="59" t="s">
        <v>10</v>
      </c>
      <c r="D34" s="59">
        <v>1</v>
      </c>
      <c r="E34" s="66" t="s">
        <v>23</v>
      </c>
      <c r="F34" s="130" t="s">
        <v>12</v>
      </c>
      <c r="G34" s="51">
        <v>1</v>
      </c>
      <c r="H34" s="130" t="s">
        <v>13</v>
      </c>
      <c r="I34" s="139"/>
      <c r="J34" s="130"/>
      <c r="K34" s="140"/>
      <c r="L34" s="65" t="s">
        <v>309</v>
      </c>
      <c r="M34" s="133"/>
      <c r="N34" s="133"/>
      <c r="O34" s="133"/>
      <c r="P34" s="133"/>
      <c r="Q34" s="133"/>
    </row>
    <row r="35" spans="1:18" s="134" customFormat="1" ht="24.75" customHeight="1" x14ac:dyDescent="0.2">
      <c r="A35" s="216" t="s">
        <v>41</v>
      </c>
      <c r="B35" s="218" t="s">
        <v>138</v>
      </c>
      <c r="C35" s="220" t="s">
        <v>10</v>
      </c>
      <c r="D35" s="220">
        <v>1</v>
      </c>
      <c r="E35" s="66" t="s">
        <v>23</v>
      </c>
      <c r="F35" s="130" t="s">
        <v>12</v>
      </c>
      <c r="G35" s="51">
        <v>1</v>
      </c>
      <c r="H35" s="130" t="s">
        <v>13</v>
      </c>
      <c r="I35" s="66" t="s">
        <v>23</v>
      </c>
      <c r="J35" s="130" t="s">
        <v>12</v>
      </c>
      <c r="K35" s="51">
        <v>1</v>
      </c>
      <c r="L35" s="141" t="s">
        <v>309</v>
      </c>
      <c r="M35" s="133"/>
      <c r="N35" s="133"/>
      <c r="O35" s="133"/>
      <c r="P35" s="133"/>
      <c r="Q35" s="133"/>
    </row>
    <row r="36" spans="1:18" s="134" customFormat="1" ht="25.5" x14ac:dyDescent="0.2">
      <c r="A36" s="217"/>
      <c r="B36" s="219"/>
      <c r="C36" s="221"/>
      <c r="D36" s="221"/>
      <c r="E36" s="58"/>
      <c r="F36" s="130"/>
      <c r="G36" s="51"/>
      <c r="H36" s="130"/>
      <c r="I36" s="139" t="s">
        <v>136</v>
      </c>
      <c r="J36" s="130" t="s">
        <v>12</v>
      </c>
      <c r="K36" s="142">
        <v>0.5</v>
      </c>
      <c r="L36" s="141" t="s">
        <v>309</v>
      </c>
      <c r="M36" s="133"/>
      <c r="N36" s="133"/>
      <c r="O36" s="133"/>
      <c r="P36" s="133"/>
      <c r="Q36" s="133"/>
    </row>
    <row r="37" spans="1:18" s="134" customFormat="1" ht="25.5" x14ac:dyDescent="0.2">
      <c r="A37" s="75" t="s">
        <v>42</v>
      </c>
      <c r="B37" s="66" t="s">
        <v>145</v>
      </c>
      <c r="C37" s="59" t="s">
        <v>10</v>
      </c>
      <c r="D37" s="59">
        <v>1</v>
      </c>
      <c r="E37" s="143"/>
      <c r="F37" s="130"/>
      <c r="G37" s="130"/>
      <c r="H37" s="130"/>
      <c r="I37" s="66" t="s">
        <v>23</v>
      </c>
      <c r="J37" s="130" t="s">
        <v>12</v>
      </c>
      <c r="K37" s="51">
        <v>1</v>
      </c>
      <c r="L37" s="65" t="s">
        <v>309</v>
      </c>
      <c r="M37" s="133"/>
      <c r="N37" s="133"/>
      <c r="O37" s="133"/>
      <c r="P37" s="133"/>
      <c r="Q37" s="133"/>
    </row>
    <row r="38" spans="1:18" s="134" customFormat="1" ht="63.75" x14ac:dyDescent="0.2">
      <c r="A38" s="56" t="s">
        <v>43</v>
      </c>
      <c r="B38" s="42" t="s">
        <v>66</v>
      </c>
      <c r="C38" s="65" t="s">
        <v>25</v>
      </c>
      <c r="D38" s="65">
        <v>250</v>
      </c>
      <c r="E38" s="33"/>
      <c r="F38" s="33"/>
      <c r="G38" s="32"/>
      <c r="H38" s="33"/>
      <c r="I38" s="64"/>
      <c r="J38" s="62"/>
      <c r="K38" s="63"/>
      <c r="L38" s="37"/>
      <c r="M38" s="133"/>
      <c r="N38" s="133"/>
      <c r="O38" s="133"/>
      <c r="P38" s="133"/>
      <c r="Q38" s="133"/>
    </row>
    <row r="39" spans="1:18" s="134" customFormat="1" ht="89.25" x14ac:dyDescent="0.2">
      <c r="A39" s="56" t="s">
        <v>44</v>
      </c>
      <c r="B39" s="58" t="s">
        <v>134</v>
      </c>
      <c r="C39" s="69" t="s">
        <v>29</v>
      </c>
      <c r="D39" s="69">
        <v>0.01</v>
      </c>
      <c r="E39" s="80"/>
      <c r="F39" s="33"/>
      <c r="G39" s="32"/>
      <c r="H39" s="33"/>
      <c r="I39" s="64" t="s">
        <v>47</v>
      </c>
      <c r="J39" s="62" t="s">
        <v>29</v>
      </c>
      <c r="K39" s="63">
        <v>0.01</v>
      </c>
      <c r="L39" s="37" t="s">
        <v>309</v>
      </c>
      <c r="M39" s="133"/>
      <c r="N39" s="133"/>
      <c r="O39" s="133"/>
      <c r="P39" s="133"/>
      <c r="Q39" s="133"/>
    </row>
    <row r="40" spans="1:18" s="134" customFormat="1" ht="38.25" x14ac:dyDescent="0.2">
      <c r="A40" s="56" t="s">
        <v>45</v>
      </c>
      <c r="B40" s="66" t="s">
        <v>28</v>
      </c>
      <c r="C40" s="65" t="s">
        <v>29</v>
      </c>
      <c r="D40" s="60">
        <v>1.2500000000000001E-2</v>
      </c>
      <c r="E40" s="67"/>
      <c r="F40" s="70"/>
      <c r="G40" s="69"/>
      <c r="H40" s="69"/>
      <c r="I40" s="67" t="s">
        <v>30</v>
      </c>
      <c r="J40" s="62" t="s">
        <v>29</v>
      </c>
      <c r="K40" s="65">
        <v>1.2999999999999999E-2</v>
      </c>
      <c r="L40" s="62" t="s">
        <v>309</v>
      </c>
      <c r="M40" s="133"/>
      <c r="N40" s="133"/>
      <c r="O40" s="133"/>
      <c r="P40" s="133"/>
      <c r="Q40" s="133"/>
    </row>
    <row r="41" spans="1:18" ht="15" customHeight="1" x14ac:dyDescent="0.2">
      <c r="A41" s="222" t="s">
        <v>74</v>
      </c>
      <c r="B41" s="223"/>
      <c r="C41" s="223"/>
      <c r="D41" s="223"/>
      <c r="E41" s="223"/>
      <c r="F41" s="223"/>
      <c r="G41" s="223"/>
      <c r="H41" s="223"/>
      <c r="I41" s="223"/>
      <c r="J41" s="223"/>
      <c r="K41" s="223"/>
      <c r="L41" s="224"/>
      <c r="M41" s="4"/>
      <c r="N41" s="4"/>
    </row>
    <row r="42" spans="1:18" ht="30" x14ac:dyDescent="0.25">
      <c r="A42" s="135">
        <v>22</v>
      </c>
      <c r="B42" s="136" t="s">
        <v>135</v>
      </c>
      <c r="C42" s="137" t="s">
        <v>29</v>
      </c>
      <c r="D42" s="137">
        <v>0.1</v>
      </c>
      <c r="E42" s="138"/>
      <c r="F42" s="138"/>
      <c r="G42" s="138"/>
      <c r="H42" s="138"/>
      <c r="I42" s="132"/>
      <c r="J42" s="132"/>
      <c r="K42" s="132"/>
      <c r="L42" s="132"/>
      <c r="M42" s="236"/>
      <c r="N42" s="237"/>
      <c r="O42" s="237"/>
      <c r="P42" s="237"/>
      <c r="Q42" s="237"/>
      <c r="R42" s="237"/>
    </row>
    <row r="43" spans="1:18" s="134" customFormat="1" ht="25.5" x14ac:dyDescent="0.2">
      <c r="A43" s="55" t="s">
        <v>139</v>
      </c>
      <c r="B43" s="57" t="s">
        <v>137</v>
      </c>
      <c r="C43" s="59" t="s">
        <v>10</v>
      </c>
      <c r="D43" s="59">
        <v>2</v>
      </c>
      <c r="E43" s="66" t="s">
        <v>23</v>
      </c>
      <c r="F43" s="130" t="s">
        <v>12</v>
      </c>
      <c r="G43" s="51">
        <v>2</v>
      </c>
      <c r="H43" s="130" t="s">
        <v>13</v>
      </c>
      <c r="I43" s="139"/>
      <c r="J43" s="130"/>
      <c r="K43" s="140"/>
      <c r="L43" s="65" t="s">
        <v>309</v>
      </c>
      <c r="M43" s="133"/>
      <c r="N43" s="133"/>
      <c r="O43" s="133"/>
      <c r="P43" s="133"/>
      <c r="Q43" s="133"/>
    </row>
    <row r="44" spans="1:18" s="134" customFormat="1" ht="24.75" customHeight="1" x14ac:dyDescent="0.2">
      <c r="A44" s="216" t="s">
        <v>303</v>
      </c>
      <c r="B44" s="218" t="s">
        <v>138</v>
      </c>
      <c r="C44" s="220" t="s">
        <v>10</v>
      </c>
      <c r="D44" s="220">
        <v>2</v>
      </c>
      <c r="E44" s="66" t="s">
        <v>23</v>
      </c>
      <c r="F44" s="130" t="s">
        <v>12</v>
      </c>
      <c r="G44" s="51">
        <v>2</v>
      </c>
      <c r="H44" s="130" t="s">
        <v>13</v>
      </c>
      <c r="I44" s="66" t="s">
        <v>23</v>
      </c>
      <c r="J44" s="130" t="s">
        <v>12</v>
      </c>
      <c r="K44" s="51">
        <v>2</v>
      </c>
      <c r="L44" s="141" t="s">
        <v>309</v>
      </c>
      <c r="M44" s="133"/>
      <c r="N44" s="133"/>
      <c r="O44" s="133"/>
      <c r="P44" s="133"/>
      <c r="Q44" s="133"/>
    </row>
    <row r="45" spans="1:18" s="134" customFormat="1" ht="25.5" x14ac:dyDescent="0.2">
      <c r="A45" s="217"/>
      <c r="B45" s="219"/>
      <c r="C45" s="221"/>
      <c r="D45" s="221"/>
      <c r="E45" s="58"/>
      <c r="F45" s="130"/>
      <c r="G45" s="51"/>
      <c r="H45" s="130"/>
      <c r="I45" s="139" t="s">
        <v>136</v>
      </c>
      <c r="J45" s="130" t="s">
        <v>12</v>
      </c>
      <c r="K45" s="142">
        <v>0.5</v>
      </c>
      <c r="L45" s="141" t="s">
        <v>309</v>
      </c>
      <c r="M45" s="133"/>
      <c r="N45" s="133"/>
      <c r="O45" s="133"/>
      <c r="P45" s="133"/>
      <c r="Q45" s="133"/>
    </row>
    <row r="46" spans="1:18" s="134" customFormat="1" ht="25.5" x14ac:dyDescent="0.2">
      <c r="A46" s="75" t="s">
        <v>140</v>
      </c>
      <c r="B46" s="66" t="s">
        <v>145</v>
      </c>
      <c r="C46" s="59" t="s">
        <v>10</v>
      </c>
      <c r="D46" s="59">
        <v>2</v>
      </c>
      <c r="E46" s="143"/>
      <c r="F46" s="130"/>
      <c r="G46" s="130"/>
      <c r="H46" s="130"/>
      <c r="I46" s="66" t="s">
        <v>23</v>
      </c>
      <c r="J46" s="130" t="s">
        <v>12</v>
      </c>
      <c r="K46" s="51">
        <v>2</v>
      </c>
      <c r="L46" s="65" t="s">
        <v>309</v>
      </c>
      <c r="M46" s="133"/>
      <c r="N46" s="133"/>
      <c r="O46" s="133"/>
      <c r="P46" s="133"/>
      <c r="Q46" s="133"/>
    </row>
    <row r="47" spans="1:18" s="134" customFormat="1" ht="63.75" x14ac:dyDescent="0.2">
      <c r="A47" s="56" t="s">
        <v>141</v>
      </c>
      <c r="B47" s="42" t="s">
        <v>66</v>
      </c>
      <c r="C47" s="65" t="s">
        <v>25</v>
      </c>
      <c r="D47" s="65">
        <v>250</v>
      </c>
      <c r="E47" s="33"/>
      <c r="F47" s="33"/>
      <c r="G47" s="32"/>
      <c r="H47" s="33"/>
      <c r="I47" s="64"/>
      <c r="J47" s="62"/>
      <c r="K47" s="63"/>
      <c r="L47" s="37"/>
      <c r="M47" s="133"/>
      <c r="N47" s="133"/>
      <c r="O47" s="133"/>
      <c r="P47" s="133"/>
      <c r="Q47" s="133"/>
    </row>
    <row r="48" spans="1:18" s="134" customFormat="1" ht="89.25" x14ac:dyDescent="0.2">
      <c r="A48" s="56" t="s">
        <v>142</v>
      </c>
      <c r="B48" s="58" t="s">
        <v>134</v>
      </c>
      <c r="C48" s="69" t="s">
        <v>29</v>
      </c>
      <c r="D48" s="69">
        <v>0.01</v>
      </c>
      <c r="E48" s="80"/>
      <c r="F48" s="33"/>
      <c r="G48" s="32"/>
      <c r="H48" s="33"/>
      <c r="I48" s="64" t="s">
        <v>47</v>
      </c>
      <c r="J48" s="62" t="s">
        <v>29</v>
      </c>
      <c r="K48" s="63">
        <v>0.01</v>
      </c>
      <c r="L48" s="37" t="s">
        <v>309</v>
      </c>
      <c r="M48" s="133"/>
      <c r="N48" s="133"/>
      <c r="O48" s="133"/>
      <c r="P48" s="133"/>
      <c r="Q48" s="133"/>
    </row>
    <row r="49" spans="1:17" s="134" customFormat="1" ht="38.25" x14ac:dyDescent="0.2">
      <c r="A49" s="56" t="s">
        <v>143</v>
      </c>
      <c r="B49" s="66" t="s">
        <v>28</v>
      </c>
      <c r="C49" s="65" t="s">
        <v>29</v>
      </c>
      <c r="D49" s="60">
        <v>1.2500000000000001E-2</v>
      </c>
      <c r="E49" s="67"/>
      <c r="F49" s="70"/>
      <c r="G49" s="69"/>
      <c r="H49" s="69"/>
      <c r="I49" s="67" t="s">
        <v>30</v>
      </c>
      <c r="J49" s="62" t="s">
        <v>29</v>
      </c>
      <c r="K49" s="65">
        <v>1.2999999999999999E-2</v>
      </c>
      <c r="L49" s="62" t="s">
        <v>309</v>
      </c>
      <c r="M49" s="133"/>
      <c r="N49" s="133"/>
      <c r="O49" s="133"/>
      <c r="P49" s="133"/>
      <c r="Q49" s="133"/>
    </row>
    <row r="50" spans="1:17" ht="15" customHeight="1" x14ac:dyDescent="0.2">
      <c r="A50" s="222" t="s">
        <v>75</v>
      </c>
      <c r="B50" s="223"/>
      <c r="C50" s="223"/>
      <c r="D50" s="223"/>
      <c r="E50" s="223"/>
      <c r="F50" s="223"/>
      <c r="G50" s="223"/>
      <c r="H50" s="223"/>
      <c r="I50" s="223"/>
      <c r="J50" s="223"/>
      <c r="K50" s="223"/>
      <c r="L50" s="224"/>
      <c r="M50" s="4"/>
      <c r="N50" s="4"/>
    </row>
    <row r="51" spans="1:17" s="39" customFormat="1" ht="63.75" customHeight="1" x14ac:dyDescent="0.2">
      <c r="A51" s="254" t="s">
        <v>144</v>
      </c>
      <c r="B51" s="255" t="s">
        <v>66</v>
      </c>
      <c r="C51" s="36" t="s">
        <v>25</v>
      </c>
      <c r="D51" s="36">
        <v>450</v>
      </c>
      <c r="E51" s="256"/>
      <c r="F51" s="256"/>
      <c r="G51" s="257"/>
      <c r="H51" s="256"/>
      <c r="I51" s="40"/>
      <c r="J51" s="35"/>
      <c r="K51" s="36"/>
      <c r="L51" s="258"/>
      <c r="M51" s="38"/>
      <c r="N51" s="38"/>
      <c r="O51" s="38"/>
      <c r="P51" s="38"/>
      <c r="Q51" s="38"/>
    </row>
    <row r="52" spans="1:17" s="39" customFormat="1" ht="76.5" customHeight="1" x14ac:dyDescent="0.2">
      <c r="A52" s="52" t="s">
        <v>321</v>
      </c>
      <c r="B52" s="42" t="s">
        <v>27</v>
      </c>
      <c r="C52" s="65" t="s">
        <v>26</v>
      </c>
      <c r="D52" s="65">
        <v>0.1</v>
      </c>
      <c r="E52" s="33"/>
      <c r="F52" s="33"/>
      <c r="G52" s="32"/>
      <c r="H52" s="33"/>
      <c r="I52" s="64"/>
      <c r="J52" s="62"/>
      <c r="K52" s="63"/>
      <c r="L52" s="37"/>
      <c r="M52" s="38"/>
      <c r="N52" s="38"/>
      <c r="O52" s="38"/>
      <c r="P52" s="38"/>
      <c r="Q52" s="38"/>
    </row>
    <row r="53" spans="1:17" s="39" customFormat="1" ht="89.25" x14ac:dyDescent="0.2">
      <c r="A53" s="52" t="s">
        <v>146</v>
      </c>
      <c r="B53" s="53" t="s">
        <v>67</v>
      </c>
      <c r="C53" s="63" t="s">
        <v>29</v>
      </c>
      <c r="D53" s="63">
        <v>0.02</v>
      </c>
      <c r="E53" s="33"/>
      <c r="F53" s="33"/>
      <c r="G53" s="32"/>
      <c r="H53" s="33"/>
      <c r="I53" s="64" t="s">
        <v>47</v>
      </c>
      <c r="J53" s="62" t="s">
        <v>29</v>
      </c>
      <c r="K53" s="63">
        <v>0.02</v>
      </c>
      <c r="L53" s="37" t="s">
        <v>309</v>
      </c>
      <c r="M53" s="38"/>
      <c r="N53" s="38"/>
      <c r="O53" s="38"/>
      <c r="P53" s="38"/>
      <c r="Q53" s="38"/>
    </row>
    <row r="54" spans="1:17" s="39" customFormat="1" ht="38.25" x14ac:dyDescent="0.2">
      <c r="A54" s="52" t="s">
        <v>304</v>
      </c>
      <c r="B54" s="66" t="s">
        <v>28</v>
      </c>
      <c r="C54" s="65" t="s">
        <v>29</v>
      </c>
      <c r="D54" s="54">
        <v>1.2500000000000001E-2</v>
      </c>
      <c r="E54" s="67" t="s">
        <v>30</v>
      </c>
      <c r="F54" s="68" t="s">
        <v>29</v>
      </c>
      <c r="G54" s="69">
        <v>0.02</v>
      </c>
      <c r="H54" s="69" t="s">
        <v>9</v>
      </c>
      <c r="I54" s="67" t="s">
        <v>30</v>
      </c>
      <c r="J54" s="62" t="s">
        <v>29</v>
      </c>
      <c r="K54" s="65">
        <f>G54*1.04</f>
        <v>2.0800000000000003E-2</v>
      </c>
      <c r="L54" s="62" t="s">
        <v>309</v>
      </c>
      <c r="M54" s="38"/>
      <c r="N54" s="38"/>
      <c r="O54" s="38"/>
      <c r="P54" s="38"/>
      <c r="Q54" s="38"/>
    </row>
    <row r="55" spans="1:17" ht="15" x14ac:dyDescent="0.2">
      <c r="A55" s="207" t="s">
        <v>76</v>
      </c>
      <c r="B55" s="208"/>
      <c r="C55" s="208"/>
      <c r="D55" s="208"/>
      <c r="E55" s="208"/>
      <c r="F55" s="208"/>
      <c r="G55" s="208"/>
      <c r="H55" s="208"/>
      <c r="I55" s="208"/>
      <c r="J55" s="208"/>
      <c r="K55" s="208"/>
      <c r="L55" s="208"/>
      <c r="M55" s="4"/>
      <c r="N55" s="4"/>
    </row>
    <row r="56" spans="1:17" s="39" customFormat="1" ht="31.5" customHeight="1" x14ac:dyDescent="0.2">
      <c r="A56" s="75" t="s">
        <v>147</v>
      </c>
      <c r="B56" s="66" t="s">
        <v>118</v>
      </c>
      <c r="C56" s="59" t="s">
        <v>29</v>
      </c>
      <c r="D56" s="59">
        <v>2.5</v>
      </c>
      <c r="E56" s="61"/>
      <c r="F56" s="62"/>
      <c r="G56" s="63"/>
      <c r="H56" s="62"/>
      <c r="I56" s="64" t="s">
        <v>119</v>
      </c>
      <c r="J56" s="62" t="s">
        <v>12</v>
      </c>
      <c r="K56" s="63">
        <v>10</v>
      </c>
      <c r="L56" s="37" t="s">
        <v>309</v>
      </c>
      <c r="M56" s="38"/>
      <c r="N56" s="38"/>
      <c r="O56" s="38"/>
      <c r="P56" s="38"/>
      <c r="Q56" s="38"/>
    </row>
    <row r="57" spans="1:17" s="39" customFormat="1" ht="91.5" customHeight="1" x14ac:dyDescent="0.2">
      <c r="A57" s="75" t="s">
        <v>148</v>
      </c>
      <c r="B57" s="76" t="s">
        <v>121</v>
      </c>
      <c r="C57" s="41" t="s">
        <v>25</v>
      </c>
      <c r="D57" s="77">
        <f>'7537'!L11+'7537'!H21</f>
        <v>2526.3153980758329</v>
      </c>
      <c r="E57" s="33"/>
      <c r="F57" s="78"/>
      <c r="G57" s="32"/>
      <c r="H57" s="33"/>
      <c r="I57" s="40"/>
      <c r="J57" s="35"/>
      <c r="K57" s="36"/>
      <c r="L57" s="37"/>
      <c r="M57" s="38"/>
      <c r="N57" s="38"/>
      <c r="O57" s="38"/>
      <c r="P57" s="38"/>
      <c r="Q57" s="38"/>
    </row>
    <row r="58" spans="1:17" s="39" customFormat="1" ht="105" x14ac:dyDescent="0.2">
      <c r="A58" s="56" t="s">
        <v>149</v>
      </c>
      <c r="B58" s="79" t="s">
        <v>117</v>
      </c>
      <c r="C58" s="41" t="s">
        <v>25</v>
      </c>
      <c r="D58" s="77">
        <f>'7537'!G63</f>
        <v>786.96895972424318</v>
      </c>
      <c r="E58" s="80"/>
      <c r="F58" s="78"/>
      <c r="G58" s="32"/>
      <c r="H58" s="33"/>
      <c r="I58" s="40"/>
      <c r="J58" s="35"/>
      <c r="K58" s="36"/>
      <c r="L58" s="37"/>
      <c r="M58" s="38"/>
      <c r="N58" s="38"/>
      <c r="O58" s="38"/>
      <c r="P58" s="38"/>
      <c r="Q58" s="38"/>
    </row>
    <row r="59" spans="1:17" s="39" customFormat="1" ht="76.5" customHeight="1" x14ac:dyDescent="0.2">
      <c r="A59" s="56" t="s">
        <v>150</v>
      </c>
      <c r="B59" s="42" t="s">
        <v>116</v>
      </c>
      <c r="C59" s="41" t="s">
        <v>25</v>
      </c>
      <c r="D59" s="81">
        <f>'7537'!H84</f>
        <v>1319.6778304191771</v>
      </c>
      <c r="E59" s="80"/>
      <c r="F59" s="33"/>
      <c r="G59" s="32"/>
      <c r="H59" s="33"/>
      <c r="I59" s="40"/>
      <c r="J59" s="35"/>
      <c r="K59" s="36"/>
      <c r="L59" s="37"/>
      <c r="M59" s="38"/>
      <c r="N59" s="38"/>
      <c r="O59" s="38"/>
      <c r="P59" s="38"/>
      <c r="Q59" s="38"/>
    </row>
    <row r="60" spans="1:17" s="39" customFormat="1" ht="63.75" x14ac:dyDescent="0.2">
      <c r="A60" s="56" t="s">
        <v>151</v>
      </c>
      <c r="B60" s="66" t="s">
        <v>120</v>
      </c>
      <c r="C60" s="44" t="s">
        <v>25</v>
      </c>
      <c r="D60" s="82">
        <f>'7537'!F70</f>
        <v>112.5</v>
      </c>
      <c r="E60" s="46"/>
      <c r="F60" s="83"/>
      <c r="G60" s="47"/>
      <c r="H60" s="47"/>
      <c r="I60" s="46"/>
      <c r="J60" s="35"/>
      <c r="K60" s="44"/>
      <c r="L60" s="35"/>
      <c r="M60" s="38"/>
      <c r="N60" s="38"/>
      <c r="O60" s="38"/>
      <c r="P60" s="38"/>
      <c r="Q60" s="38"/>
    </row>
    <row r="61" spans="1:17" s="39" customFormat="1" ht="15" x14ac:dyDescent="0.2">
      <c r="A61" s="207" t="s">
        <v>122</v>
      </c>
      <c r="B61" s="208"/>
      <c r="C61" s="208"/>
      <c r="D61" s="208"/>
      <c r="E61" s="208"/>
      <c r="F61" s="208"/>
      <c r="G61" s="208"/>
      <c r="H61" s="208"/>
      <c r="I61" s="208"/>
      <c r="J61" s="208"/>
      <c r="K61" s="208"/>
      <c r="L61" s="208"/>
      <c r="M61" s="38"/>
      <c r="N61" s="38"/>
    </row>
    <row r="62" spans="1:17" s="39" customFormat="1" ht="31.5" customHeight="1" x14ac:dyDescent="0.2">
      <c r="A62" s="75" t="s">
        <v>152</v>
      </c>
      <c r="B62" s="66" t="s">
        <v>123</v>
      </c>
      <c r="C62" s="59" t="s">
        <v>29</v>
      </c>
      <c r="D62" s="59">
        <v>0.6</v>
      </c>
      <c r="E62" s="34"/>
      <c r="F62" s="35"/>
      <c r="G62" s="36"/>
      <c r="H62" s="35"/>
      <c r="I62" s="40" t="s">
        <v>46</v>
      </c>
      <c r="J62" s="35" t="s">
        <v>12</v>
      </c>
      <c r="K62" s="36">
        <v>5</v>
      </c>
      <c r="L62" s="37" t="s">
        <v>309</v>
      </c>
      <c r="M62" s="38"/>
      <c r="N62" s="38"/>
      <c r="O62" s="38"/>
      <c r="P62" s="38"/>
      <c r="Q62" s="38"/>
    </row>
    <row r="63" spans="1:17" s="39" customFormat="1" ht="91.5" customHeight="1" x14ac:dyDescent="0.2">
      <c r="A63" s="75" t="s">
        <v>153</v>
      </c>
      <c r="B63" s="76" t="s">
        <v>124</v>
      </c>
      <c r="C63" s="41" t="s">
        <v>25</v>
      </c>
      <c r="D63" s="77">
        <f>'7052'!L12</f>
        <v>93.916536500000007</v>
      </c>
      <c r="E63" s="33"/>
      <c r="F63" s="78"/>
      <c r="G63" s="32"/>
      <c r="H63" s="33"/>
      <c r="I63" s="40"/>
      <c r="J63" s="35"/>
      <c r="K63" s="36"/>
      <c r="L63" s="37"/>
      <c r="M63" s="38"/>
      <c r="N63" s="38"/>
      <c r="O63" s="38"/>
      <c r="P63" s="38"/>
      <c r="Q63" s="38"/>
    </row>
    <row r="64" spans="1:17" s="39" customFormat="1" ht="90" x14ac:dyDescent="0.2">
      <c r="A64" s="56" t="s">
        <v>154</v>
      </c>
      <c r="B64" s="79" t="s">
        <v>125</v>
      </c>
      <c r="C64" s="41" t="s">
        <v>25</v>
      </c>
      <c r="D64" s="77">
        <f>'7052'!G64</f>
        <v>54.211322830345473</v>
      </c>
      <c r="E64" s="80"/>
      <c r="F64" s="78"/>
      <c r="G64" s="32"/>
      <c r="H64" s="33"/>
      <c r="I64" s="40"/>
      <c r="J64" s="35"/>
      <c r="K64" s="36"/>
      <c r="L64" s="37"/>
      <c r="M64" s="38"/>
      <c r="N64" s="38"/>
      <c r="O64" s="38"/>
      <c r="P64" s="38"/>
      <c r="Q64" s="38"/>
    </row>
    <row r="65" spans="1:17" s="39" customFormat="1" ht="63.75" x14ac:dyDescent="0.2">
      <c r="A65" s="56" t="s">
        <v>155</v>
      </c>
      <c r="B65" s="42" t="s">
        <v>126</v>
      </c>
      <c r="C65" s="41" t="s">
        <v>25</v>
      </c>
      <c r="D65" s="81">
        <f>'7052'!H85</f>
        <v>56.501543874812427</v>
      </c>
      <c r="E65" s="80"/>
      <c r="F65" s="33"/>
      <c r="G65" s="32"/>
      <c r="H65" s="33"/>
      <c r="I65" s="40"/>
      <c r="J65" s="35"/>
      <c r="K65" s="36"/>
      <c r="L65" s="37"/>
      <c r="M65" s="38"/>
      <c r="N65" s="38"/>
      <c r="O65" s="38"/>
      <c r="P65" s="38"/>
      <c r="Q65" s="38"/>
    </row>
    <row r="66" spans="1:17" s="39" customFormat="1" ht="63.75" x14ac:dyDescent="0.2">
      <c r="A66" s="56" t="s">
        <v>156</v>
      </c>
      <c r="B66" s="66" t="s">
        <v>129</v>
      </c>
      <c r="C66" s="44" t="s">
        <v>25</v>
      </c>
      <c r="D66" s="82">
        <f>'7052'!F71</f>
        <v>25</v>
      </c>
      <c r="E66" s="46"/>
      <c r="F66" s="83"/>
      <c r="G66" s="47"/>
      <c r="H66" s="47"/>
      <c r="I66" s="46"/>
      <c r="J66" s="35"/>
      <c r="K66" s="44"/>
      <c r="L66" s="35"/>
      <c r="M66" s="38"/>
      <c r="N66" s="38"/>
      <c r="O66" s="38"/>
      <c r="P66" s="38"/>
      <c r="Q66" s="38"/>
    </row>
    <row r="67" spans="1:17" s="39" customFormat="1" ht="15" x14ac:dyDescent="0.2">
      <c r="A67" s="207" t="s">
        <v>127</v>
      </c>
      <c r="B67" s="208"/>
      <c r="C67" s="208"/>
      <c r="D67" s="208"/>
      <c r="E67" s="208"/>
      <c r="F67" s="208"/>
      <c r="G67" s="208"/>
      <c r="H67" s="208"/>
      <c r="I67" s="208"/>
      <c r="J67" s="208"/>
      <c r="K67" s="208"/>
      <c r="L67" s="208"/>
      <c r="M67" s="38"/>
      <c r="N67" s="38"/>
    </row>
    <row r="68" spans="1:17" s="39" customFormat="1" ht="31.5" customHeight="1" x14ac:dyDescent="0.2">
      <c r="A68" s="75" t="s">
        <v>157</v>
      </c>
      <c r="B68" s="66" t="s">
        <v>128</v>
      </c>
      <c r="C68" s="59" t="s">
        <v>29</v>
      </c>
      <c r="D68" s="59">
        <v>0.5</v>
      </c>
      <c r="E68" s="34"/>
      <c r="F68" s="35"/>
      <c r="G68" s="36"/>
      <c r="H68" s="35"/>
      <c r="I68" s="40" t="s">
        <v>46</v>
      </c>
      <c r="J68" s="35" t="s">
        <v>12</v>
      </c>
      <c r="K68" s="36">
        <v>5</v>
      </c>
      <c r="L68" s="37" t="s">
        <v>309</v>
      </c>
      <c r="M68" s="38"/>
      <c r="N68" s="38"/>
      <c r="O68" s="38"/>
      <c r="P68" s="38"/>
      <c r="Q68" s="38"/>
    </row>
    <row r="69" spans="1:17" s="39" customFormat="1" ht="91.5" customHeight="1" x14ac:dyDescent="0.2">
      <c r="A69" s="75" t="s">
        <v>158</v>
      </c>
      <c r="B69" s="76" t="s">
        <v>131</v>
      </c>
      <c r="C69" s="41" t="s">
        <v>25</v>
      </c>
      <c r="D69" s="77">
        <f>'12517'!L14</f>
        <v>64.598174031111114</v>
      </c>
      <c r="E69" s="33"/>
      <c r="F69" s="78"/>
      <c r="G69" s="32"/>
      <c r="H69" s="33"/>
      <c r="I69" s="40"/>
      <c r="J69" s="35"/>
      <c r="K69" s="36"/>
      <c r="L69" s="37"/>
      <c r="M69" s="38"/>
      <c r="N69" s="38"/>
      <c r="O69" s="38"/>
      <c r="P69" s="38"/>
      <c r="Q69" s="38"/>
    </row>
    <row r="70" spans="1:17" s="39" customFormat="1" ht="90" x14ac:dyDescent="0.2">
      <c r="A70" s="56" t="s">
        <v>159</v>
      </c>
      <c r="B70" s="79" t="s">
        <v>132</v>
      </c>
      <c r="C70" s="41" t="s">
        <v>25</v>
      </c>
      <c r="D70" s="77">
        <f>'12517'!G66</f>
        <v>14.784335027793567</v>
      </c>
      <c r="E70" s="80"/>
      <c r="F70" s="78"/>
      <c r="G70" s="32"/>
      <c r="H70" s="33"/>
      <c r="I70" s="40"/>
      <c r="J70" s="35"/>
      <c r="K70" s="36"/>
      <c r="L70" s="37"/>
      <c r="M70" s="38"/>
      <c r="N70" s="38"/>
      <c r="O70" s="38"/>
      <c r="P70" s="38"/>
      <c r="Q70" s="38"/>
    </row>
    <row r="71" spans="1:17" s="39" customFormat="1" ht="63.75" x14ac:dyDescent="0.2">
      <c r="A71" s="56" t="s">
        <v>160</v>
      </c>
      <c r="B71" s="42" t="s">
        <v>133</v>
      </c>
      <c r="C71" s="41" t="s">
        <v>25</v>
      </c>
      <c r="D71" s="81">
        <f>'12517'!H89</f>
        <v>25.918139392115794</v>
      </c>
      <c r="E71" s="80"/>
      <c r="F71" s="33"/>
      <c r="G71" s="32"/>
      <c r="H71" s="33"/>
      <c r="I71" s="40"/>
      <c r="J71" s="35"/>
      <c r="K71" s="36"/>
      <c r="L71" s="37"/>
      <c r="M71" s="38"/>
      <c r="N71" s="38"/>
      <c r="O71" s="38"/>
      <c r="P71" s="38"/>
      <c r="Q71" s="38"/>
    </row>
    <row r="72" spans="1:17" s="39" customFormat="1" ht="63.75" x14ac:dyDescent="0.2">
      <c r="A72" s="56" t="s">
        <v>161</v>
      </c>
      <c r="B72" s="66" t="s">
        <v>130</v>
      </c>
      <c r="C72" s="44" t="s">
        <v>25</v>
      </c>
      <c r="D72" s="82">
        <f>'12517'!F73</f>
        <v>12.5</v>
      </c>
      <c r="E72" s="46"/>
      <c r="F72" s="83"/>
      <c r="G72" s="47"/>
      <c r="H72" s="47"/>
      <c r="I72" s="46"/>
      <c r="J72" s="35"/>
      <c r="K72" s="44"/>
      <c r="L72" s="35"/>
      <c r="M72" s="38"/>
      <c r="N72" s="38"/>
      <c r="O72" s="38"/>
      <c r="P72" s="38"/>
      <c r="Q72" s="38"/>
    </row>
    <row r="73" spans="1:17" s="39" customFormat="1" ht="15" x14ac:dyDescent="0.2">
      <c r="A73" s="207" t="s">
        <v>174</v>
      </c>
      <c r="B73" s="208"/>
      <c r="C73" s="208"/>
      <c r="D73" s="208"/>
      <c r="E73" s="208"/>
      <c r="F73" s="208"/>
      <c r="G73" s="208"/>
      <c r="H73" s="208"/>
      <c r="I73" s="208"/>
      <c r="J73" s="208"/>
      <c r="K73" s="208"/>
      <c r="L73" s="208"/>
      <c r="M73" s="38"/>
      <c r="N73" s="38"/>
    </row>
    <row r="74" spans="1:17" s="39" customFormat="1" ht="31.5" customHeight="1" x14ac:dyDescent="0.2">
      <c r="A74" s="75" t="s">
        <v>162</v>
      </c>
      <c r="B74" s="66" t="s">
        <v>175</v>
      </c>
      <c r="C74" s="59" t="s">
        <v>29</v>
      </c>
      <c r="D74" s="59">
        <v>1</v>
      </c>
      <c r="E74" s="34"/>
      <c r="F74" s="35"/>
      <c r="G74" s="36"/>
      <c r="H74" s="35"/>
      <c r="I74" s="40" t="s">
        <v>46</v>
      </c>
      <c r="J74" s="35" t="s">
        <v>12</v>
      </c>
      <c r="K74" s="36">
        <v>5</v>
      </c>
      <c r="L74" s="37" t="s">
        <v>309</v>
      </c>
      <c r="M74" s="38"/>
      <c r="N74" s="38"/>
      <c r="O74" s="38"/>
      <c r="P74" s="38"/>
      <c r="Q74" s="38"/>
    </row>
    <row r="75" spans="1:17" s="39" customFormat="1" ht="91.5" customHeight="1" x14ac:dyDescent="0.2">
      <c r="A75" s="75" t="s">
        <v>163</v>
      </c>
      <c r="B75" s="76" t="s">
        <v>176</v>
      </c>
      <c r="C75" s="41" t="s">
        <v>25</v>
      </c>
      <c r="D75" s="77">
        <f>'7003'!L15</f>
        <v>455.60978943444445</v>
      </c>
      <c r="E75" s="33"/>
      <c r="F75" s="78"/>
      <c r="G75" s="32"/>
      <c r="H75" s="33"/>
      <c r="I75" s="40"/>
      <c r="J75" s="35"/>
      <c r="K75" s="36"/>
      <c r="L75" s="37"/>
      <c r="M75" s="38"/>
      <c r="N75" s="38"/>
      <c r="O75" s="38"/>
      <c r="P75" s="38"/>
      <c r="Q75" s="38"/>
    </row>
    <row r="76" spans="1:17" s="39" customFormat="1" ht="90" x14ac:dyDescent="0.2">
      <c r="A76" s="56" t="s">
        <v>164</v>
      </c>
      <c r="B76" s="79" t="s">
        <v>177</v>
      </c>
      <c r="C76" s="41" t="s">
        <v>25</v>
      </c>
      <c r="D76" s="77">
        <f>'7003'!G67</f>
        <v>128.58224571877665</v>
      </c>
      <c r="E76" s="80"/>
      <c r="F76" s="78"/>
      <c r="G76" s="32"/>
      <c r="H76" s="33"/>
      <c r="I76" s="40"/>
      <c r="J76" s="35"/>
      <c r="K76" s="36"/>
      <c r="L76" s="37"/>
      <c r="M76" s="38"/>
      <c r="N76" s="38"/>
      <c r="O76" s="38"/>
      <c r="P76" s="38"/>
      <c r="Q76" s="38"/>
    </row>
    <row r="77" spans="1:17" s="39" customFormat="1" ht="63.75" x14ac:dyDescent="0.2">
      <c r="A77" s="56" t="s">
        <v>165</v>
      </c>
      <c r="B77" s="42" t="s">
        <v>178</v>
      </c>
      <c r="C77" s="41" t="s">
        <v>25</v>
      </c>
      <c r="D77" s="81">
        <f>'7003'!H91</f>
        <v>212.48161912554568</v>
      </c>
      <c r="E77" s="80"/>
      <c r="F77" s="33"/>
      <c r="G77" s="32"/>
      <c r="H77" s="33"/>
      <c r="I77" s="40"/>
      <c r="J77" s="35"/>
      <c r="K77" s="36"/>
      <c r="L77" s="37"/>
      <c r="M77" s="38"/>
      <c r="N77" s="38"/>
      <c r="O77" s="38"/>
      <c r="P77" s="38"/>
      <c r="Q77" s="38"/>
    </row>
    <row r="78" spans="1:17" s="39" customFormat="1" ht="63.75" x14ac:dyDescent="0.2">
      <c r="A78" s="56" t="s">
        <v>166</v>
      </c>
      <c r="B78" s="66" t="s">
        <v>130</v>
      </c>
      <c r="C78" s="44" t="s">
        <v>25</v>
      </c>
      <c r="D78" s="82">
        <f>'7003'!F74</f>
        <v>12.5</v>
      </c>
      <c r="E78" s="46"/>
      <c r="F78" s="83"/>
      <c r="G78" s="47"/>
      <c r="H78" s="47"/>
      <c r="I78" s="46"/>
      <c r="J78" s="35"/>
      <c r="K78" s="44"/>
      <c r="L78" s="35"/>
      <c r="M78" s="38"/>
      <c r="N78" s="38"/>
      <c r="O78" s="38"/>
      <c r="P78" s="38"/>
      <c r="Q78" s="38"/>
    </row>
    <row r="79" spans="1:17" s="39" customFormat="1" ht="15" x14ac:dyDescent="0.2">
      <c r="A79" s="207" t="s">
        <v>184</v>
      </c>
      <c r="B79" s="208"/>
      <c r="C79" s="208"/>
      <c r="D79" s="208"/>
      <c r="E79" s="208"/>
      <c r="F79" s="208"/>
      <c r="G79" s="208"/>
      <c r="H79" s="208"/>
      <c r="I79" s="208"/>
      <c r="J79" s="208"/>
      <c r="K79" s="208"/>
      <c r="L79" s="208"/>
      <c r="M79" s="38"/>
      <c r="N79" s="38"/>
    </row>
    <row r="80" spans="1:17" s="39" customFormat="1" ht="31.5" customHeight="1" x14ac:dyDescent="0.2">
      <c r="A80" s="75" t="s">
        <v>167</v>
      </c>
      <c r="B80" s="66" t="s">
        <v>118</v>
      </c>
      <c r="C80" s="59" t="s">
        <v>29</v>
      </c>
      <c r="D80" s="59">
        <v>2.5</v>
      </c>
      <c r="E80" s="61"/>
      <c r="F80" s="62"/>
      <c r="G80" s="63"/>
      <c r="H80" s="62"/>
      <c r="I80" s="64" t="s">
        <v>119</v>
      </c>
      <c r="J80" s="62" t="s">
        <v>12</v>
      </c>
      <c r="K80" s="63">
        <v>10</v>
      </c>
      <c r="L80" s="37" t="s">
        <v>309</v>
      </c>
      <c r="M80" s="38"/>
      <c r="N80" s="38"/>
      <c r="O80" s="38"/>
      <c r="P80" s="38"/>
      <c r="Q80" s="38"/>
    </row>
    <row r="81" spans="1:17" s="39" customFormat="1" ht="91.5" customHeight="1" x14ac:dyDescent="0.2">
      <c r="A81" s="75" t="s">
        <v>168</v>
      </c>
      <c r="B81" s="76" t="s">
        <v>176</v>
      </c>
      <c r="C81" s="41" t="s">
        <v>25</v>
      </c>
      <c r="D81" s="77">
        <f>'7002'!L12+'7002'!H22</f>
        <v>2894.4189438807848</v>
      </c>
      <c r="E81" s="33"/>
      <c r="F81" s="78"/>
      <c r="G81" s="32"/>
      <c r="H81" s="33"/>
      <c r="I81" s="40"/>
      <c r="J81" s="35"/>
      <c r="K81" s="36"/>
      <c r="L81" s="37"/>
      <c r="M81" s="38"/>
      <c r="N81" s="38"/>
      <c r="O81" s="38"/>
      <c r="P81" s="38"/>
      <c r="Q81" s="38"/>
    </row>
    <row r="82" spans="1:17" s="39" customFormat="1" ht="111.75" customHeight="1" x14ac:dyDescent="0.2">
      <c r="A82" s="56" t="s">
        <v>169</v>
      </c>
      <c r="B82" s="79" t="s">
        <v>186</v>
      </c>
      <c r="C82" s="41" t="s">
        <v>25</v>
      </c>
      <c r="D82" s="77">
        <f>'7002'!G67</f>
        <v>1292.7653769521999</v>
      </c>
      <c r="E82" s="80"/>
      <c r="F82" s="78"/>
      <c r="G82" s="32"/>
      <c r="H82" s="33"/>
      <c r="I82" s="40"/>
      <c r="J82" s="35"/>
      <c r="K82" s="36"/>
      <c r="L82" s="37"/>
      <c r="M82" s="38"/>
      <c r="N82" s="38"/>
      <c r="O82" s="38"/>
      <c r="P82" s="38"/>
      <c r="Q82" s="38"/>
    </row>
    <row r="83" spans="1:17" s="39" customFormat="1" ht="76.5" x14ac:dyDescent="0.2">
      <c r="A83" s="56" t="s">
        <v>170</v>
      </c>
      <c r="B83" s="42" t="s">
        <v>185</v>
      </c>
      <c r="C83" s="41" t="s">
        <v>25</v>
      </c>
      <c r="D83" s="81">
        <f>'7002'!H91</f>
        <v>956.5207152384844</v>
      </c>
      <c r="E83" s="80"/>
      <c r="F83" s="33"/>
      <c r="G83" s="32"/>
      <c r="H83" s="33"/>
      <c r="I83" s="40"/>
      <c r="J83" s="35"/>
      <c r="K83" s="36"/>
      <c r="L83" s="37"/>
      <c r="M83" s="38"/>
      <c r="N83" s="38"/>
      <c r="O83" s="38"/>
      <c r="P83" s="38"/>
      <c r="Q83" s="38"/>
    </row>
    <row r="84" spans="1:17" s="39" customFormat="1" ht="63.75" x14ac:dyDescent="0.2">
      <c r="A84" s="56" t="s">
        <v>171</v>
      </c>
      <c r="B84" s="66" t="s">
        <v>129</v>
      </c>
      <c r="C84" s="44" t="s">
        <v>25</v>
      </c>
      <c r="D84" s="82">
        <f>'7002'!F74</f>
        <v>25</v>
      </c>
      <c r="E84" s="46"/>
      <c r="F84" s="83"/>
      <c r="G84" s="47"/>
      <c r="H84" s="47"/>
      <c r="I84" s="46"/>
      <c r="J84" s="35"/>
      <c r="K84" s="44"/>
      <c r="L84" s="35"/>
      <c r="M84" s="38"/>
      <c r="N84" s="38"/>
      <c r="O84" s="38"/>
      <c r="P84" s="38"/>
      <c r="Q84" s="38"/>
    </row>
    <row r="85" spans="1:17" s="39" customFormat="1" ht="15" x14ac:dyDescent="0.2">
      <c r="A85" s="207" t="s">
        <v>192</v>
      </c>
      <c r="B85" s="208"/>
      <c r="C85" s="208"/>
      <c r="D85" s="208"/>
      <c r="E85" s="208"/>
      <c r="F85" s="208"/>
      <c r="G85" s="208"/>
      <c r="H85" s="208"/>
      <c r="I85" s="208"/>
      <c r="J85" s="208"/>
      <c r="K85" s="208"/>
      <c r="L85" s="208"/>
      <c r="M85" s="38"/>
      <c r="N85" s="38"/>
    </row>
    <row r="86" spans="1:17" s="39" customFormat="1" ht="31.5" customHeight="1" x14ac:dyDescent="0.2">
      <c r="A86" s="75" t="s">
        <v>172</v>
      </c>
      <c r="B86" s="66" t="s">
        <v>128</v>
      </c>
      <c r="C86" s="59" t="s">
        <v>29</v>
      </c>
      <c r="D86" s="59">
        <v>0.5</v>
      </c>
      <c r="E86" s="34"/>
      <c r="F86" s="35"/>
      <c r="G86" s="36"/>
      <c r="H86" s="35"/>
      <c r="I86" s="40" t="s">
        <v>46</v>
      </c>
      <c r="J86" s="35" t="s">
        <v>12</v>
      </c>
      <c r="K86" s="36">
        <v>3</v>
      </c>
      <c r="L86" s="37" t="s">
        <v>309</v>
      </c>
      <c r="M86" s="38"/>
      <c r="N86" s="38"/>
      <c r="O86" s="38"/>
      <c r="P86" s="38"/>
      <c r="Q86" s="38"/>
    </row>
    <row r="87" spans="1:17" s="39" customFormat="1" ht="91.5" customHeight="1" x14ac:dyDescent="0.2">
      <c r="A87" s="75" t="s">
        <v>173</v>
      </c>
      <c r="B87" s="76" t="s">
        <v>193</v>
      </c>
      <c r="C87" s="41" t="s">
        <v>25</v>
      </c>
      <c r="D87" s="77">
        <f>'11453'!L15</f>
        <v>62.216852108888887</v>
      </c>
      <c r="E87" s="33"/>
      <c r="F87" s="78"/>
      <c r="G87" s="32"/>
      <c r="H87" s="33"/>
      <c r="I87" s="40"/>
      <c r="J87" s="35"/>
      <c r="K87" s="36"/>
      <c r="L87" s="37"/>
      <c r="M87" s="38"/>
      <c r="N87" s="38"/>
      <c r="O87" s="38"/>
      <c r="P87" s="38"/>
      <c r="Q87" s="38"/>
    </row>
    <row r="88" spans="1:17" s="39" customFormat="1" ht="90" x14ac:dyDescent="0.2">
      <c r="A88" s="56" t="s">
        <v>179</v>
      </c>
      <c r="B88" s="79" t="s">
        <v>194</v>
      </c>
      <c r="C88" s="41" t="s">
        <v>25</v>
      </c>
      <c r="D88" s="77">
        <f>'11453'!G67</f>
        <v>26.954864967800422</v>
      </c>
      <c r="E88" s="80"/>
      <c r="F88" s="78"/>
      <c r="G88" s="32"/>
      <c r="H88" s="33"/>
      <c r="I88" s="40"/>
      <c r="J88" s="35"/>
      <c r="K88" s="36"/>
      <c r="L88" s="37"/>
      <c r="M88" s="38"/>
      <c r="N88" s="38"/>
      <c r="O88" s="38"/>
      <c r="P88" s="38"/>
      <c r="Q88" s="38"/>
    </row>
    <row r="89" spans="1:17" s="39" customFormat="1" ht="63.75" x14ac:dyDescent="0.2">
      <c r="A89" s="56" t="s">
        <v>180</v>
      </c>
      <c r="B89" s="42" t="s">
        <v>195</v>
      </c>
      <c r="C89" s="41" t="s">
        <v>25</v>
      </c>
      <c r="D89" s="81">
        <f>'11453'!H91</f>
        <v>49.609674990999821</v>
      </c>
      <c r="E89" s="80"/>
      <c r="F89" s="33"/>
      <c r="G89" s="32"/>
      <c r="H89" s="33"/>
      <c r="I89" s="40"/>
      <c r="J89" s="35"/>
      <c r="K89" s="36"/>
      <c r="L89" s="37"/>
      <c r="M89" s="38"/>
      <c r="N89" s="38"/>
      <c r="O89" s="38"/>
      <c r="P89" s="38"/>
      <c r="Q89" s="38"/>
    </row>
    <row r="90" spans="1:17" s="39" customFormat="1" ht="63.75" x14ac:dyDescent="0.2">
      <c r="A90" s="56" t="s">
        <v>181</v>
      </c>
      <c r="B90" s="66" t="s">
        <v>196</v>
      </c>
      <c r="C90" s="44" t="s">
        <v>25</v>
      </c>
      <c r="D90" s="82">
        <f>'11453'!F74</f>
        <v>20</v>
      </c>
      <c r="E90" s="46"/>
      <c r="F90" s="83"/>
      <c r="G90" s="47"/>
      <c r="H90" s="47"/>
      <c r="I90" s="46"/>
      <c r="J90" s="35"/>
      <c r="K90" s="44"/>
      <c r="L90" s="35"/>
      <c r="M90" s="38"/>
      <c r="N90" s="38"/>
      <c r="O90" s="38"/>
      <c r="P90" s="38"/>
      <c r="Q90" s="38"/>
    </row>
    <row r="91" spans="1:17" s="39" customFormat="1" ht="15" x14ac:dyDescent="0.2">
      <c r="A91" s="207" t="s">
        <v>198</v>
      </c>
      <c r="B91" s="208"/>
      <c r="C91" s="208"/>
      <c r="D91" s="208"/>
      <c r="E91" s="208"/>
      <c r="F91" s="208"/>
      <c r="G91" s="208"/>
      <c r="H91" s="208"/>
      <c r="I91" s="208"/>
      <c r="J91" s="208"/>
      <c r="K91" s="208"/>
      <c r="L91" s="208"/>
      <c r="M91" s="38"/>
      <c r="N91" s="38"/>
    </row>
    <row r="92" spans="1:17" s="39" customFormat="1" ht="31.5" customHeight="1" x14ac:dyDescent="0.2">
      <c r="A92" s="75" t="s">
        <v>182</v>
      </c>
      <c r="B92" s="66" t="s">
        <v>128</v>
      </c>
      <c r="C92" s="59" t="s">
        <v>29</v>
      </c>
      <c r="D92" s="59">
        <v>0.5</v>
      </c>
      <c r="E92" s="34"/>
      <c r="F92" s="35"/>
      <c r="G92" s="36"/>
      <c r="H92" s="35"/>
      <c r="I92" s="40" t="s">
        <v>46</v>
      </c>
      <c r="J92" s="35" t="s">
        <v>12</v>
      </c>
      <c r="K92" s="36">
        <v>3</v>
      </c>
      <c r="L92" s="37" t="s">
        <v>309</v>
      </c>
      <c r="M92" s="38"/>
      <c r="N92" s="38"/>
      <c r="O92" s="38"/>
      <c r="P92" s="38"/>
      <c r="Q92" s="38"/>
    </row>
    <row r="93" spans="1:17" s="39" customFormat="1" ht="91.5" customHeight="1" x14ac:dyDescent="0.2">
      <c r="A93" s="75" t="s">
        <v>183</v>
      </c>
      <c r="B93" s="76" t="s">
        <v>200</v>
      </c>
      <c r="C93" s="41" t="s">
        <v>25</v>
      </c>
      <c r="D93" s="77">
        <f>'112'!L15</f>
        <v>42.198418133333334</v>
      </c>
      <c r="E93" s="33"/>
      <c r="F93" s="78"/>
      <c r="G93" s="32"/>
      <c r="H93" s="33"/>
      <c r="I93" s="40"/>
      <c r="J93" s="35"/>
      <c r="K93" s="36"/>
      <c r="L93" s="37"/>
      <c r="M93" s="38"/>
      <c r="N93" s="38"/>
      <c r="O93" s="38"/>
      <c r="P93" s="38"/>
      <c r="Q93" s="38"/>
    </row>
    <row r="94" spans="1:17" s="39" customFormat="1" ht="90" x14ac:dyDescent="0.2">
      <c r="A94" s="56" t="s">
        <v>187</v>
      </c>
      <c r="B94" s="79" t="s">
        <v>201</v>
      </c>
      <c r="C94" s="41" t="s">
        <v>25</v>
      </c>
      <c r="D94" s="77">
        <f>'112'!G67</f>
        <v>26.954864967800422</v>
      </c>
      <c r="E94" s="80"/>
      <c r="F94" s="78"/>
      <c r="G94" s="32"/>
      <c r="H94" s="33"/>
      <c r="I94" s="40"/>
      <c r="J94" s="35"/>
      <c r="K94" s="36"/>
      <c r="L94" s="37"/>
      <c r="M94" s="38"/>
      <c r="N94" s="38"/>
      <c r="O94" s="38"/>
      <c r="P94" s="38"/>
      <c r="Q94" s="38"/>
    </row>
    <row r="95" spans="1:17" s="39" customFormat="1" ht="63.75" x14ac:dyDescent="0.2">
      <c r="A95" s="56" t="s">
        <v>188</v>
      </c>
      <c r="B95" s="42" t="s">
        <v>202</v>
      </c>
      <c r="C95" s="41" t="s">
        <v>25</v>
      </c>
      <c r="D95" s="81">
        <f>'112'!H91</f>
        <v>31.463050425701777</v>
      </c>
      <c r="E95" s="80"/>
      <c r="F95" s="33"/>
      <c r="G95" s="32"/>
      <c r="H95" s="33"/>
      <c r="I95" s="40"/>
      <c r="J95" s="35"/>
      <c r="K95" s="36"/>
      <c r="L95" s="37"/>
      <c r="M95" s="38"/>
      <c r="N95" s="38"/>
      <c r="O95" s="38"/>
      <c r="P95" s="38"/>
      <c r="Q95" s="38"/>
    </row>
    <row r="96" spans="1:17" s="39" customFormat="1" ht="63.75" x14ac:dyDescent="0.2">
      <c r="A96" s="56" t="s">
        <v>189</v>
      </c>
      <c r="B96" s="66" t="s">
        <v>130</v>
      </c>
      <c r="C96" s="44" t="s">
        <v>25</v>
      </c>
      <c r="D96" s="82">
        <f>'112'!F74</f>
        <v>12.5</v>
      </c>
      <c r="E96" s="46"/>
      <c r="F96" s="83"/>
      <c r="G96" s="47"/>
      <c r="H96" s="47"/>
      <c r="I96" s="46"/>
      <c r="J96" s="35"/>
      <c r="K96" s="44"/>
      <c r="L96" s="35"/>
      <c r="M96" s="38"/>
      <c r="N96" s="38"/>
      <c r="O96" s="38"/>
      <c r="P96" s="38"/>
      <c r="Q96" s="38"/>
    </row>
    <row r="97" spans="1:17" s="39" customFormat="1" ht="15" x14ac:dyDescent="0.2">
      <c r="A97" s="207" t="s">
        <v>199</v>
      </c>
      <c r="B97" s="208"/>
      <c r="C97" s="208"/>
      <c r="D97" s="208"/>
      <c r="E97" s="208"/>
      <c r="F97" s="208"/>
      <c r="G97" s="208"/>
      <c r="H97" s="208"/>
      <c r="I97" s="208"/>
      <c r="J97" s="208"/>
      <c r="K97" s="208"/>
      <c r="L97" s="208"/>
      <c r="M97" s="38"/>
      <c r="N97" s="38"/>
    </row>
    <row r="98" spans="1:17" s="39" customFormat="1" ht="31.5" customHeight="1" x14ac:dyDescent="0.2">
      <c r="A98" s="75" t="s">
        <v>190</v>
      </c>
      <c r="B98" s="66" t="s">
        <v>128</v>
      </c>
      <c r="C98" s="59" t="s">
        <v>29</v>
      </c>
      <c r="D98" s="59">
        <v>0.5</v>
      </c>
      <c r="E98" s="34"/>
      <c r="F98" s="35"/>
      <c r="G98" s="36"/>
      <c r="H98" s="35"/>
      <c r="I98" s="40" t="s">
        <v>46</v>
      </c>
      <c r="J98" s="35" t="s">
        <v>12</v>
      </c>
      <c r="K98" s="36">
        <v>3</v>
      </c>
      <c r="L98" s="37" t="s">
        <v>309</v>
      </c>
      <c r="M98" s="38"/>
      <c r="N98" s="38"/>
      <c r="O98" s="38"/>
      <c r="P98" s="38"/>
      <c r="Q98" s="38"/>
    </row>
    <row r="99" spans="1:17" s="39" customFormat="1" ht="91.5" customHeight="1" x14ac:dyDescent="0.2">
      <c r="A99" s="75" t="s">
        <v>191</v>
      </c>
      <c r="B99" s="76" t="s">
        <v>200</v>
      </c>
      <c r="C99" s="41" t="s">
        <v>25</v>
      </c>
      <c r="D99" s="77">
        <f>'110'!L15</f>
        <v>42.198418133333334</v>
      </c>
      <c r="E99" s="33"/>
      <c r="F99" s="78"/>
      <c r="G99" s="32"/>
      <c r="H99" s="33"/>
      <c r="I99" s="40"/>
      <c r="J99" s="35"/>
      <c r="K99" s="36"/>
      <c r="L99" s="37"/>
      <c r="M99" s="38"/>
      <c r="N99" s="38"/>
      <c r="O99" s="38"/>
      <c r="P99" s="38"/>
      <c r="Q99" s="38"/>
    </row>
    <row r="100" spans="1:17" s="39" customFormat="1" ht="90" x14ac:dyDescent="0.2">
      <c r="A100" s="56" t="s">
        <v>197</v>
      </c>
      <c r="B100" s="79" t="s">
        <v>203</v>
      </c>
      <c r="C100" s="41" t="s">
        <v>25</v>
      </c>
      <c r="D100" s="77">
        <f>'110'!G67</f>
        <v>27.897342763877361</v>
      </c>
      <c r="E100" s="80"/>
      <c r="F100" s="78"/>
      <c r="G100" s="32"/>
      <c r="H100" s="33"/>
      <c r="I100" s="40"/>
      <c r="J100" s="35"/>
      <c r="K100" s="36"/>
      <c r="L100" s="37"/>
      <c r="M100" s="38"/>
      <c r="N100" s="38"/>
      <c r="O100" s="38"/>
      <c r="P100" s="38"/>
      <c r="Q100" s="38"/>
    </row>
    <row r="101" spans="1:17" s="39" customFormat="1" ht="63.75" x14ac:dyDescent="0.2">
      <c r="A101" s="56" t="s">
        <v>52</v>
      </c>
      <c r="B101" s="42" t="s">
        <v>202</v>
      </c>
      <c r="C101" s="41" t="s">
        <v>25</v>
      </c>
      <c r="D101" s="81">
        <f>'110'!H91</f>
        <v>31.463050425701777</v>
      </c>
      <c r="E101" s="80"/>
      <c r="F101" s="33"/>
      <c r="G101" s="32"/>
      <c r="H101" s="33"/>
      <c r="I101" s="40"/>
      <c r="J101" s="35"/>
      <c r="K101" s="36"/>
      <c r="L101" s="37"/>
      <c r="M101" s="38"/>
      <c r="N101" s="38"/>
      <c r="O101" s="38"/>
      <c r="P101" s="38"/>
      <c r="Q101" s="38"/>
    </row>
    <row r="102" spans="1:17" s="39" customFormat="1" ht="63.75" x14ac:dyDescent="0.2">
      <c r="A102" s="56" t="s">
        <v>53</v>
      </c>
      <c r="B102" s="66" t="s">
        <v>130</v>
      </c>
      <c r="C102" s="44" t="s">
        <v>25</v>
      </c>
      <c r="D102" s="82">
        <f>'110'!F74</f>
        <v>12.5</v>
      </c>
      <c r="E102" s="46"/>
      <c r="F102" s="83"/>
      <c r="G102" s="47"/>
      <c r="H102" s="47"/>
      <c r="I102" s="46"/>
      <c r="J102" s="35"/>
      <c r="K102" s="44"/>
      <c r="L102" s="35"/>
      <c r="M102" s="38"/>
      <c r="N102" s="38"/>
      <c r="O102" s="38"/>
      <c r="P102" s="38"/>
      <c r="Q102" s="38"/>
    </row>
    <row r="103" spans="1:17" s="39" customFormat="1" ht="15" x14ac:dyDescent="0.2">
      <c r="A103" s="207" t="s">
        <v>204</v>
      </c>
      <c r="B103" s="208"/>
      <c r="C103" s="208"/>
      <c r="D103" s="208"/>
      <c r="E103" s="208"/>
      <c r="F103" s="208"/>
      <c r="G103" s="208"/>
      <c r="H103" s="208"/>
      <c r="I103" s="208"/>
      <c r="J103" s="208"/>
      <c r="K103" s="208"/>
      <c r="L103" s="208"/>
      <c r="M103" s="38"/>
      <c r="N103" s="38"/>
    </row>
    <row r="104" spans="1:17" s="39" customFormat="1" ht="31.5" customHeight="1" x14ac:dyDescent="0.2">
      <c r="A104" s="75" t="s">
        <v>305</v>
      </c>
      <c r="B104" s="66" t="s">
        <v>118</v>
      </c>
      <c r="C104" s="74" t="s">
        <v>29</v>
      </c>
      <c r="D104" s="74">
        <v>2.5</v>
      </c>
      <c r="E104" s="61"/>
      <c r="F104" s="62"/>
      <c r="G104" s="63"/>
      <c r="H104" s="62"/>
      <c r="I104" s="64" t="s">
        <v>119</v>
      </c>
      <c r="J104" s="62" t="s">
        <v>12</v>
      </c>
      <c r="K104" s="63">
        <v>10</v>
      </c>
      <c r="L104" s="37" t="s">
        <v>309</v>
      </c>
      <c r="M104" s="38"/>
      <c r="N104" s="38"/>
      <c r="O104" s="38"/>
      <c r="P104" s="38"/>
      <c r="Q104" s="38"/>
    </row>
    <row r="105" spans="1:17" s="39" customFormat="1" ht="91.5" customHeight="1" x14ac:dyDescent="0.2">
      <c r="A105" s="75" t="s">
        <v>54</v>
      </c>
      <c r="B105" s="76" t="s">
        <v>205</v>
      </c>
      <c r="C105" s="41" t="s">
        <v>25</v>
      </c>
      <c r="D105" s="77">
        <f>'7004'!H22</f>
        <v>5946.4065747147606</v>
      </c>
      <c r="E105" s="33"/>
      <c r="F105" s="78"/>
      <c r="G105" s="32"/>
      <c r="H105" s="33"/>
      <c r="I105" s="40"/>
      <c r="J105" s="35"/>
      <c r="K105" s="36"/>
      <c r="L105" s="37"/>
      <c r="M105" s="38"/>
      <c r="N105" s="38"/>
      <c r="O105" s="38"/>
      <c r="P105" s="38"/>
      <c r="Q105" s="38"/>
    </row>
    <row r="106" spans="1:17" s="39" customFormat="1" ht="120" x14ac:dyDescent="0.2">
      <c r="A106" s="73" t="s">
        <v>55</v>
      </c>
      <c r="B106" s="79" t="s">
        <v>206</v>
      </c>
      <c r="C106" s="41" t="s">
        <v>25</v>
      </c>
      <c r="D106" s="77">
        <f>'7004'!G67</f>
        <v>1481.2609361675875</v>
      </c>
      <c r="E106" s="80"/>
      <c r="F106" s="78"/>
      <c r="G106" s="32"/>
      <c r="H106" s="33"/>
      <c r="I106" s="40"/>
      <c r="J106" s="35"/>
      <c r="K106" s="36"/>
      <c r="L106" s="37"/>
      <c r="M106" s="38"/>
      <c r="N106" s="38"/>
      <c r="O106" s="38"/>
      <c r="P106" s="38"/>
      <c r="Q106" s="38"/>
    </row>
    <row r="107" spans="1:17" s="39" customFormat="1" ht="76.5" x14ac:dyDescent="0.2">
      <c r="A107" s="73" t="s">
        <v>24</v>
      </c>
      <c r="B107" s="42" t="s">
        <v>207</v>
      </c>
      <c r="C107" s="41" t="s">
        <v>25</v>
      </c>
      <c r="D107" s="81">
        <f>'7004'!H92</f>
        <v>1265.0251138210024</v>
      </c>
      <c r="E107" s="80"/>
      <c r="F107" s="33"/>
      <c r="G107" s="32"/>
      <c r="H107" s="33"/>
      <c r="I107" s="40"/>
      <c r="J107" s="35"/>
      <c r="K107" s="36"/>
      <c r="L107" s="37"/>
      <c r="M107" s="38"/>
      <c r="N107" s="38"/>
      <c r="O107" s="38"/>
      <c r="P107" s="38"/>
      <c r="Q107" s="38"/>
    </row>
    <row r="108" spans="1:17" s="39" customFormat="1" ht="63.75" x14ac:dyDescent="0.2">
      <c r="A108" s="73" t="s">
        <v>56</v>
      </c>
      <c r="B108" s="66" t="s">
        <v>208</v>
      </c>
      <c r="C108" s="44" t="s">
        <v>25</v>
      </c>
      <c r="D108" s="82">
        <f>'7004'!F74</f>
        <v>100</v>
      </c>
      <c r="E108" s="46"/>
      <c r="F108" s="83"/>
      <c r="G108" s="47"/>
      <c r="H108" s="47"/>
      <c r="I108" s="46"/>
      <c r="J108" s="35"/>
      <c r="K108" s="44"/>
      <c r="L108" s="35"/>
      <c r="M108" s="38"/>
      <c r="N108" s="38"/>
      <c r="O108" s="38"/>
      <c r="P108" s="38"/>
      <c r="Q108" s="38"/>
    </row>
    <row r="109" spans="1:17" s="39" customFormat="1" ht="15" x14ac:dyDescent="0.2">
      <c r="A109" s="207" t="s">
        <v>214</v>
      </c>
      <c r="B109" s="208"/>
      <c r="C109" s="208"/>
      <c r="D109" s="208"/>
      <c r="E109" s="208"/>
      <c r="F109" s="208"/>
      <c r="G109" s="208"/>
      <c r="H109" s="208"/>
      <c r="I109" s="208"/>
      <c r="J109" s="208"/>
      <c r="K109" s="208"/>
      <c r="L109" s="208"/>
      <c r="M109" s="38"/>
      <c r="N109" s="38"/>
    </row>
    <row r="110" spans="1:17" s="39" customFormat="1" ht="31.5" customHeight="1" x14ac:dyDescent="0.2">
      <c r="A110" s="75" t="s">
        <v>57</v>
      </c>
      <c r="B110" s="66" t="s">
        <v>118</v>
      </c>
      <c r="C110" s="74" t="s">
        <v>29</v>
      </c>
      <c r="D110" s="74">
        <v>2.5</v>
      </c>
      <c r="E110" s="61"/>
      <c r="F110" s="62"/>
      <c r="G110" s="63"/>
      <c r="H110" s="62"/>
      <c r="I110" s="64" t="s">
        <v>119</v>
      </c>
      <c r="J110" s="62" t="s">
        <v>12</v>
      </c>
      <c r="K110" s="63">
        <v>10</v>
      </c>
      <c r="L110" s="37" t="s">
        <v>309</v>
      </c>
      <c r="M110" s="38"/>
      <c r="N110" s="38"/>
      <c r="O110" s="38"/>
      <c r="P110" s="38"/>
      <c r="Q110" s="38"/>
    </row>
    <row r="111" spans="1:17" s="39" customFormat="1" ht="91.5" customHeight="1" x14ac:dyDescent="0.2">
      <c r="A111" s="75" t="s">
        <v>58</v>
      </c>
      <c r="B111" s="76" t="s">
        <v>215</v>
      </c>
      <c r="C111" s="41" t="s">
        <v>25</v>
      </c>
      <c r="D111" s="77">
        <f>'7035'!L12+'7035'!H22</f>
        <v>1598.3971754889862</v>
      </c>
      <c r="E111" s="33"/>
      <c r="F111" s="78"/>
      <c r="G111" s="32"/>
      <c r="H111" s="33"/>
      <c r="I111" s="40"/>
      <c r="J111" s="35"/>
      <c r="K111" s="36"/>
      <c r="L111" s="37"/>
      <c r="M111" s="38"/>
      <c r="N111" s="38"/>
      <c r="O111" s="38"/>
      <c r="P111" s="38"/>
      <c r="Q111" s="38"/>
    </row>
    <row r="112" spans="1:17" s="39" customFormat="1" ht="75" x14ac:dyDescent="0.2">
      <c r="A112" s="73" t="s">
        <v>59</v>
      </c>
      <c r="B112" s="79" t="s">
        <v>216</v>
      </c>
      <c r="C112" s="41" t="s">
        <v>25</v>
      </c>
      <c r="D112" s="77">
        <f>'7035'!G67</f>
        <v>235.61944901923448</v>
      </c>
      <c r="E112" s="80"/>
      <c r="F112" s="78"/>
      <c r="G112" s="32"/>
      <c r="H112" s="33"/>
      <c r="I112" s="40"/>
      <c r="J112" s="35"/>
      <c r="K112" s="36"/>
      <c r="L112" s="37"/>
      <c r="M112" s="38"/>
      <c r="N112" s="38"/>
      <c r="O112" s="38"/>
      <c r="P112" s="38"/>
      <c r="Q112" s="38"/>
    </row>
    <row r="113" spans="1:17" s="39" customFormat="1" ht="76.5" x14ac:dyDescent="0.2">
      <c r="A113" s="73" t="s">
        <v>60</v>
      </c>
      <c r="B113" s="42" t="s">
        <v>217</v>
      </c>
      <c r="C113" s="41" t="s">
        <v>25</v>
      </c>
      <c r="D113" s="81">
        <f>'7035'!H92</f>
        <v>950.11186622516129</v>
      </c>
      <c r="E113" s="80"/>
      <c r="F113" s="33"/>
      <c r="G113" s="32"/>
      <c r="H113" s="33"/>
      <c r="I113" s="40"/>
      <c r="J113" s="35"/>
      <c r="K113" s="36"/>
      <c r="L113" s="37"/>
      <c r="M113" s="38"/>
      <c r="N113" s="38"/>
      <c r="O113" s="38"/>
      <c r="P113" s="38"/>
      <c r="Q113" s="38"/>
    </row>
    <row r="114" spans="1:17" s="39" customFormat="1" ht="63.75" x14ac:dyDescent="0.2">
      <c r="A114" s="73" t="s">
        <v>61</v>
      </c>
      <c r="B114" s="66" t="s">
        <v>218</v>
      </c>
      <c r="C114" s="44" t="s">
        <v>25</v>
      </c>
      <c r="D114" s="82">
        <f>'7035'!F74</f>
        <v>75</v>
      </c>
      <c r="E114" s="46"/>
      <c r="F114" s="83"/>
      <c r="G114" s="47"/>
      <c r="H114" s="47"/>
      <c r="I114" s="46"/>
      <c r="J114" s="35"/>
      <c r="K114" s="44"/>
      <c r="L114" s="35"/>
      <c r="M114" s="38"/>
      <c r="N114" s="38"/>
      <c r="O114" s="38"/>
      <c r="P114" s="38"/>
      <c r="Q114" s="38"/>
    </row>
    <row r="115" spans="1:17" s="39" customFormat="1" ht="15" x14ac:dyDescent="0.2">
      <c r="A115" s="207" t="s">
        <v>224</v>
      </c>
      <c r="B115" s="208"/>
      <c r="C115" s="208"/>
      <c r="D115" s="208"/>
      <c r="E115" s="208"/>
      <c r="F115" s="208"/>
      <c r="G115" s="208"/>
      <c r="H115" s="208"/>
      <c r="I115" s="208"/>
      <c r="J115" s="208"/>
      <c r="K115" s="208"/>
      <c r="L115" s="208"/>
      <c r="M115" s="38"/>
      <c r="N115" s="38"/>
    </row>
    <row r="116" spans="1:17" s="39" customFormat="1" ht="31.5" customHeight="1" x14ac:dyDescent="0.2">
      <c r="A116" s="75" t="s">
        <v>62</v>
      </c>
      <c r="B116" s="66" t="s">
        <v>225</v>
      </c>
      <c r="C116" s="74" t="s">
        <v>29</v>
      </c>
      <c r="D116" s="74">
        <v>1</v>
      </c>
      <c r="E116" s="34"/>
      <c r="F116" s="35"/>
      <c r="G116" s="36"/>
      <c r="H116" s="35"/>
      <c r="I116" s="40" t="s">
        <v>46</v>
      </c>
      <c r="J116" s="35" t="s">
        <v>12</v>
      </c>
      <c r="K116" s="36">
        <v>5</v>
      </c>
      <c r="L116" s="37" t="s">
        <v>309</v>
      </c>
      <c r="M116" s="38"/>
      <c r="N116" s="38"/>
      <c r="O116" s="38"/>
      <c r="P116" s="38"/>
      <c r="Q116" s="38"/>
    </row>
    <row r="117" spans="1:17" s="39" customFormat="1" ht="75" x14ac:dyDescent="0.2">
      <c r="A117" s="75" t="s">
        <v>63</v>
      </c>
      <c r="B117" s="76" t="s">
        <v>226</v>
      </c>
      <c r="C117" s="41" t="s">
        <v>25</v>
      </c>
      <c r="D117" s="77">
        <f>'ППТ ТА-1'!L11</f>
        <v>307.68712699111114</v>
      </c>
      <c r="E117" s="33"/>
      <c r="F117" s="78"/>
      <c r="G117" s="32"/>
      <c r="H117" s="33"/>
      <c r="I117" s="40"/>
      <c r="J117" s="35"/>
      <c r="K117" s="36"/>
      <c r="L117" s="37"/>
      <c r="M117" s="38"/>
      <c r="N117" s="38"/>
      <c r="O117" s="38"/>
      <c r="P117" s="38"/>
      <c r="Q117" s="38"/>
    </row>
    <row r="118" spans="1:17" s="39" customFormat="1" ht="75" x14ac:dyDescent="0.2">
      <c r="A118" s="73" t="s">
        <v>209</v>
      </c>
      <c r="B118" s="79" t="s">
        <v>227</v>
      </c>
      <c r="C118" s="41" t="s">
        <v>25</v>
      </c>
      <c r="D118" s="77">
        <f>'ППТ ТА-1'!G63</f>
        <v>108.40379610476941</v>
      </c>
      <c r="E118" s="80"/>
      <c r="F118" s="78"/>
      <c r="G118" s="32"/>
      <c r="H118" s="33"/>
      <c r="I118" s="40"/>
      <c r="J118" s="35"/>
      <c r="K118" s="36"/>
      <c r="L118" s="37"/>
      <c r="M118" s="38"/>
      <c r="N118" s="38"/>
      <c r="O118" s="38"/>
      <c r="P118" s="38"/>
      <c r="Q118" s="38"/>
    </row>
    <row r="119" spans="1:17" s="39" customFormat="1" ht="63.75" x14ac:dyDescent="0.2">
      <c r="A119" s="73" t="s">
        <v>210</v>
      </c>
      <c r="B119" s="42" t="s">
        <v>228</v>
      </c>
      <c r="C119" s="41" t="s">
        <v>25</v>
      </c>
      <c r="D119" s="81">
        <f>'ППТ ТА-1'!H84</f>
        <v>181.67987395342453</v>
      </c>
      <c r="E119" s="80"/>
      <c r="F119" s="33"/>
      <c r="G119" s="32"/>
      <c r="H119" s="33"/>
      <c r="I119" s="40"/>
      <c r="J119" s="35"/>
      <c r="K119" s="36"/>
      <c r="L119" s="37"/>
      <c r="M119" s="38"/>
      <c r="N119" s="38"/>
      <c r="O119" s="38"/>
      <c r="P119" s="38"/>
      <c r="Q119" s="38"/>
    </row>
    <row r="120" spans="1:17" s="39" customFormat="1" ht="63.75" x14ac:dyDescent="0.2">
      <c r="A120" s="73" t="s">
        <v>211</v>
      </c>
      <c r="B120" s="66" t="s">
        <v>130</v>
      </c>
      <c r="C120" s="44" t="s">
        <v>25</v>
      </c>
      <c r="D120" s="82">
        <f>'ППТ ТА-1'!F70</f>
        <v>12.5</v>
      </c>
      <c r="E120" s="46"/>
      <c r="F120" s="83"/>
      <c r="G120" s="47"/>
      <c r="H120" s="47"/>
      <c r="I120" s="46"/>
      <c r="J120" s="35"/>
      <c r="K120" s="44"/>
      <c r="L120" s="35"/>
      <c r="M120" s="38"/>
      <c r="N120" s="38"/>
      <c r="O120" s="38"/>
      <c r="P120" s="38"/>
      <c r="Q120" s="38"/>
    </row>
    <row r="121" spans="1:17" s="39" customFormat="1" ht="15" x14ac:dyDescent="0.2">
      <c r="A121" s="207" t="s">
        <v>233</v>
      </c>
      <c r="B121" s="208"/>
      <c r="C121" s="208"/>
      <c r="D121" s="208"/>
      <c r="E121" s="208"/>
      <c r="F121" s="208"/>
      <c r="G121" s="208"/>
      <c r="H121" s="208"/>
      <c r="I121" s="208"/>
      <c r="J121" s="208"/>
      <c r="K121" s="208"/>
      <c r="L121" s="208"/>
      <c r="M121" s="38"/>
      <c r="N121" s="38"/>
    </row>
    <row r="122" spans="1:17" s="39" customFormat="1" ht="31.5" customHeight="1" x14ac:dyDescent="0.2">
      <c r="A122" s="75" t="s">
        <v>212</v>
      </c>
      <c r="B122" s="66" t="s">
        <v>225</v>
      </c>
      <c r="C122" s="74" t="s">
        <v>29</v>
      </c>
      <c r="D122" s="74">
        <v>1</v>
      </c>
      <c r="E122" s="34"/>
      <c r="F122" s="35"/>
      <c r="G122" s="36"/>
      <c r="H122" s="35"/>
      <c r="I122" s="40" t="s">
        <v>46</v>
      </c>
      <c r="J122" s="35" t="s">
        <v>12</v>
      </c>
      <c r="K122" s="36">
        <v>5</v>
      </c>
      <c r="L122" s="37" t="s">
        <v>309</v>
      </c>
      <c r="M122" s="38"/>
      <c r="N122" s="38"/>
      <c r="O122" s="38"/>
      <c r="P122" s="38"/>
      <c r="Q122" s="38"/>
    </row>
    <row r="123" spans="1:17" s="39" customFormat="1" ht="90" x14ac:dyDescent="0.2">
      <c r="A123" s="75" t="s">
        <v>213</v>
      </c>
      <c r="B123" s="76" t="s">
        <v>234</v>
      </c>
      <c r="C123" s="41" t="s">
        <v>25</v>
      </c>
      <c r="D123" s="77">
        <f>'6331'!L11</f>
        <v>238.18894964111115</v>
      </c>
      <c r="E123" s="33"/>
      <c r="F123" s="78"/>
      <c r="G123" s="32"/>
      <c r="H123" s="33"/>
      <c r="I123" s="40"/>
      <c r="J123" s="35"/>
      <c r="K123" s="36"/>
      <c r="L123" s="37"/>
      <c r="M123" s="38"/>
      <c r="N123" s="38"/>
      <c r="O123" s="38"/>
      <c r="P123" s="38"/>
      <c r="Q123" s="38"/>
    </row>
    <row r="124" spans="1:17" s="39" customFormat="1" ht="105" x14ac:dyDescent="0.2">
      <c r="A124" s="73" t="s">
        <v>219</v>
      </c>
      <c r="B124" s="79" t="s">
        <v>235</v>
      </c>
      <c r="C124" s="41" t="s">
        <v>25</v>
      </c>
      <c r="D124" s="77">
        <f>'6331'!G63</f>
        <v>117.21596349808877</v>
      </c>
      <c r="E124" s="80"/>
      <c r="F124" s="78"/>
      <c r="G124" s="32"/>
      <c r="H124" s="33"/>
      <c r="I124" s="40"/>
      <c r="J124" s="35"/>
      <c r="K124" s="36"/>
      <c r="L124" s="37"/>
      <c r="M124" s="38"/>
      <c r="N124" s="38"/>
      <c r="O124" s="38"/>
      <c r="P124" s="38"/>
      <c r="Q124" s="38"/>
    </row>
    <row r="125" spans="1:17" s="39" customFormat="1" ht="63.75" x14ac:dyDescent="0.2">
      <c r="A125" s="73" t="s">
        <v>220</v>
      </c>
      <c r="B125" s="42" t="s">
        <v>240</v>
      </c>
      <c r="C125" s="41" t="s">
        <v>25</v>
      </c>
      <c r="D125" s="81">
        <f>'6331'!H84</f>
        <v>117.72018911898994</v>
      </c>
      <c r="E125" s="80"/>
      <c r="F125" s="33"/>
      <c r="G125" s="32"/>
      <c r="H125" s="33"/>
      <c r="I125" s="40"/>
      <c r="J125" s="35"/>
      <c r="K125" s="36"/>
      <c r="L125" s="37"/>
      <c r="M125" s="38"/>
      <c r="N125" s="38"/>
      <c r="O125" s="38"/>
      <c r="P125" s="38"/>
      <c r="Q125" s="38"/>
    </row>
    <row r="126" spans="1:17" s="39" customFormat="1" ht="63.75" x14ac:dyDescent="0.2">
      <c r="A126" s="73" t="s">
        <v>221</v>
      </c>
      <c r="B126" s="66" t="s">
        <v>130</v>
      </c>
      <c r="C126" s="44" t="s">
        <v>25</v>
      </c>
      <c r="D126" s="82">
        <f>'6331'!F70</f>
        <v>12.5</v>
      </c>
      <c r="E126" s="46"/>
      <c r="F126" s="83"/>
      <c r="G126" s="47"/>
      <c r="H126" s="47"/>
      <c r="I126" s="46"/>
      <c r="J126" s="35"/>
      <c r="K126" s="44"/>
      <c r="L126" s="35"/>
      <c r="M126" s="38"/>
      <c r="N126" s="38"/>
      <c r="O126" s="38"/>
      <c r="P126" s="38"/>
      <c r="Q126" s="38"/>
    </row>
    <row r="127" spans="1:17" s="39" customFormat="1" ht="15" x14ac:dyDescent="0.2">
      <c r="A127" s="207" t="s">
        <v>241</v>
      </c>
      <c r="B127" s="208"/>
      <c r="C127" s="208"/>
      <c r="D127" s="208"/>
      <c r="E127" s="208"/>
      <c r="F127" s="208"/>
      <c r="G127" s="208"/>
      <c r="H127" s="208"/>
      <c r="I127" s="208"/>
      <c r="J127" s="208"/>
      <c r="K127" s="208"/>
      <c r="L127" s="208"/>
      <c r="M127" s="38"/>
      <c r="N127" s="38"/>
    </row>
    <row r="128" spans="1:17" s="39" customFormat="1" ht="31.5" customHeight="1" x14ac:dyDescent="0.2">
      <c r="A128" s="75" t="s">
        <v>222</v>
      </c>
      <c r="B128" s="66" t="s">
        <v>242</v>
      </c>
      <c r="C128" s="74" t="s">
        <v>29</v>
      </c>
      <c r="D128" s="74">
        <v>0.5</v>
      </c>
      <c r="E128" s="34"/>
      <c r="F128" s="35"/>
      <c r="G128" s="36"/>
      <c r="H128" s="35"/>
      <c r="I128" s="40" t="s">
        <v>46</v>
      </c>
      <c r="J128" s="35" t="s">
        <v>12</v>
      </c>
      <c r="K128" s="36">
        <v>5</v>
      </c>
      <c r="L128" s="37" t="s">
        <v>309</v>
      </c>
      <c r="M128" s="38"/>
      <c r="N128" s="38"/>
      <c r="O128" s="38"/>
      <c r="P128" s="38"/>
      <c r="Q128" s="38"/>
    </row>
    <row r="129" spans="1:17" s="39" customFormat="1" ht="90" x14ac:dyDescent="0.2">
      <c r="A129" s="75" t="s">
        <v>223</v>
      </c>
      <c r="B129" s="76" t="s">
        <v>243</v>
      </c>
      <c r="C129" s="41" t="s">
        <v>25</v>
      </c>
      <c r="D129" s="77">
        <f>'11458'!L12</f>
        <v>193.76507150999998</v>
      </c>
      <c r="E129" s="33"/>
      <c r="F129" s="78"/>
      <c r="G129" s="32"/>
      <c r="H129" s="33"/>
      <c r="I129" s="40"/>
      <c r="J129" s="35"/>
      <c r="K129" s="36"/>
      <c r="L129" s="37"/>
      <c r="M129" s="38"/>
      <c r="N129" s="38"/>
      <c r="O129" s="38"/>
      <c r="P129" s="38"/>
      <c r="Q129" s="38"/>
    </row>
    <row r="130" spans="1:17" s="39" customFormat="1" ht="104.25" customHeight="1" x14ac:dyDescent="0.2">
      <c r="A130" s="73" t="s">
        <v>229</v>
      </c>
      <c r="B130" s="79" t="s">
        <v>244</v>
      </c>
      <c r="C130" s="41" t="s">
        <v>25</v>
      </c>
      <c r="D130" s="77">
        <f>'11458'!G64</f>
        <v>93.540921260636082</v>
      </c>
      <c r="E130" s="80"/>
      <c r="F130" s="78"/>
      <c r="G130" s="32"/>
      <c r="H130" s="33"/>
      <c r="I130" s="40"/>
      <c r="J130" s="35"/>
      <c r="K130" s="36"/>
      <c r="L130" s="37"/>
      <c r="M130" s="38"/>
      <c r="N130" s="38"/>
      <c r="O130" s="38"/>
      <c r="P130" s="38"/>
      <c r="Q130" s="38"/>
    </row>
    <row r="131" spans="1:17" s="39" customFormat="1" ht="63.75" x14ac:dyDescent="0.2">
      <c r="A131" s="73" t="s">
        <v>230</v>
      </c>
      <c r="B131" s="42" t="s">
        <v>245</v>
      </c>
      <c r="C131" s="41" t="s">
        <v>25</v>
      </c>
      <c r="D131" s="81">
        <f>'11458'!H86</f>
        <v>130.84890481834168</v>
      </c>
      <c r="E131" s="80"/>
      <c r="F131" s="33"/>
      <c r="G131" s="32"/>
      <c r="H131" s="33"/>
      <c r="I131" s="40"/>
      <c r="J131" s="35"/>
      <c r="K131" s="36"/>
      <c r="L131" s="37"/>
      <c r="M131" s="38"/>
      <c r="N131" s="38"/>
      <c r="O131" s="38"/>
      <c r="P131" s="38"/>
      <c r="Q131" s="38"/>
    </row>
    <row r="132" spans="1:17" s="39" customFormat="1" ht="63.75" x14ac:dyDescent="0.2">
      <c r="A132" s="73" t="s">
        <v>231</v>
      </c>
      <c r="B132" s="66" t="s">
        <v>130</v>
      </c>
      <c r="C132" s="44" t="s">
        <v>25</v>
      </c>
      <c r="D132" s="82">
        <f>'11458'!F71</f>
        <v>12.5</v>
      </c>
      <c r="E132" s="46"/>
      <c r="F132" s="83"/>
      <c r="G132" s="47"/>
      <c r="H132" s="47"/>
      <c r="I132" s="46"/>
      <c r="J132" s="35"/>
      <c r="K132" s="44"/>
      <c r="L132" s="35"/>
      <c r="M132" s="38"/>
      <c r="N132" s="38"/>
      <c r="O132" s="38"/>
      <c r="P132" s="38"/>
      <c r="Q132" s="38"/>
    </row>
    <row r="133" spans="1:17" s="39" customFormat="1" ht="15" x14ac:dyDescent="0.2">
      <c r="A133" s="207" t="s">
        <v>251</v>
      </c>
      <c r="B133" s="208"/>
      <c r="C133" s="208"/>
      <c r="D133" s="208"/>
      <c r="E133" s="208"/>
      <c r="F133" s="208"/>
      <c r="G133" s="208"/>
      <c r="H133" s="208"/>
      <c r="I133" s="208"/>
      <c r="J133" s="208"/>
      <c r="K133" s="208"/>
      <c r="L133" s="208"/>
      <c r="M133" s="38"/>
      <c r="N133" s="38"/>
    </row>
    <row r="134" spans="1:17" s="39" customFormat="1" ht="31.5" customHeight="1" x14ac:dyDescent="0.2">
      <c r="A134" s="75" t="s">
        <v>232</v>
      </c>
      <c r="B134" s="66" t="s">
        <v>118</v>
      </c>
      <c r="C134" s="74" t="s">
        <v>29</v>
      </c>
      <c r="D134" s="74">
        <v>1.5</v>
      </c>
      <c r="E134" s="61"/>
      <c r="F134" s="62"/>
      <c r="G134" s="63"/>
      <c r="H134" s="62"/>
      <c r="I134" s="64" t="s">
        <v>119</v>
      </c>
      <c r="J134" s="62" t="s">
        <v>12</v>
      </c>
      <c r="K134" s="63">
        <v>10</v>
      </c>
      <c r="L134" s="37" t="s">
        <v>309</v>
      </c>
      <c r="M134" s="38"/>
      <c r="N134" s="38"/>
      <c r="O134" s="38"/>
      <c r="P134" s="38"/>
      <c r="Q134" s="38"/>
    </row>
    <row r="135" spans="1:17" s="39" customFormat="1" ht="75" x14ac:dyDescent="0.2">
      <c r="A135" s="75" t="s">
        <v>64</v>
      </c>
      <c r="B135" s="76" t="s">
        <v>253</v>
      </c>
      <c r="C135" s="41" t="s">
        <v>25</v>
      </c>
      <c r="D135" s="77">
        <f>'11454'!H22</f>
        <v>346.83182895631319</v>
      </c>
      <c r="E135" s="33"/>
      <c r="F135" s="78"/>
      <c r="G135" s="32"/>
      <c r="H135" s="33"/>
      <c r="I135" s="40"/>
      <c r="J135" s="35"/>
      <c r="K135" s="36"/>
      <c r="L135" s="37"/>
      <c r="M135" s="38"/>
      <c r="N135" s="38"/>
      <c r="O135" s="38"/>
      <c r="P135" s="38"/>
      <c r="Q135" s="38"/>
    </row>
    <row r="136" spans="1:17" s="39" customFormat="1" ht="63.75" x14ac:dyDescent="0.2">
      <c r="A136" s="73" t="s">
        <v>65</v>
      </c>
      <c r="B136" s="42" t="s">
        <v>252</v>
      </c>
      <c r="C136" s="41" t="s">
        <v>25</v>
      </c>
      <c r="D136" s="81">
        <f>'11454'!H92</f>
        <v>362.35129666504673</v>
      </c>
      <c r="E136" s="80"/>
      <c r="F136" s="33"/>
      <c r="G136" s="32"/>
      <c r="H136" s="33"/>
      <c r="I136" s="40"/>
      <c r="J136" s="35"/>
      <c r="K136" s="36"/>
      <c r="L136" s="37"/>
      <c r="M136" s="38"/>
      <c r="N136" s="38"/>
      <c r="O136" s="38"/>
      <c r="P136" s="38"/>
      <c r="Q136" s="38"/>
    </row>
    <row r="137" spans="1:17" s="39" customFormat="1" ht="63.75" x14ac:dyDescent="0.2">
      <c r="A137" s="73" t="s">
        <v>236</v>
      </c>
      <c r="B137" s="66" t="s">
        <v>129</v>
      </c>
      <c r="C137" s="44" t="s">
        <v>25</v>
      </c>
      <c r="D137" s="82">
        <f>'11454'!F74</f>
        <v>25</v>
      </c>
      <c r="E137" s="46"/>
      <c r="F137" s="83"/>
      <c r="G137" s="47"/>
      <c r="H137" s="47"/>
      <c r="I137" s="46"/>
      <c r="J137" s="35"/>
      <c r="K137" s="44"/>
      <c r="L137" s="35"/>
      <c r="M137" s="38"/>
      <c r="N137" s="38"/>
      <c r="O137" s="38"/>
      <c r="P137" s="38"/>
      <c r="Q137" s="38"/>
    </row>
    <row r="138" spans="1:17" ht="15" x14ac:dyDescent="0.2">
      <c r="A138" s="207" t="s">
        <v>258</v>
      </c>
      <c r="B138" s="208"/>
      <c r="C138" s="208"/>
      <c r="D138" s="208"/>
      <c r="E138" s="208"/>
      <c r="F138" s="208"/>
      <c r="G138" s="208"/>
      <c r="H138" s="208"/>
      <c r="I138" s="208"/>
      <c r="J138" s="208"/>
      <c r="K138" s="208"/>
      <c r="L138" s="208"/>
      <c r="M138" s="4"/>
      <c r="N138" s="4"/>
    </row>
    <row r="139" spans="1:17" s="39" customFormat="1" ht="31.5" customHeight="1" x14ac:dyDescent="0.2">
      <c r="A139" s="75" t="s">
        <v>237</v>
      </c>
      <c r="B139" s="66" t="s">
        <v>175</v>
      </c>
      <c r="C139" s="74" t="s">
        <v>29</v>
      </c>
      <c r="D139" s="74">
        <v>1.5</v>
      </c>
      <c r="E139" s="61"/>
      <c r="F139" s="62"/>
      <c r="G139" s="63"/>
      <c r="H139" s="62"/>
      <c r="I139" s="64" t="s">
        <v>119</v>
      </c>
      <c r="J139" s="62" t="s">
        <v>12</v>
      </c>
      <c r="K139" s="63">
        <v>10</v>
      </c>
      <c r="L139" s="37" t="s">
        <v>309</v>
      </c>
      <c r="M139" s="38"/>
      <c r="N139" s="38"/>
      <c r="O139" s="38"/>
      <c r="P139" s="38"/>
      <c r="Q139" s="38"/>
    </row>
    <row r="140" spans="1:17" s="39" customFormat="1" ht="91.5" customHeight="1" x14ac:dyDescent="0.2">
      <c r="A140" s="75" t="s">
        <v>238</v>
      </c>
      <c r="B140" s="76" t="s">
        <v>259</v>
      </c>
      <c r="C140" s="41" t="s">
        <v>25</v>
      </c>
      <c r="D140" s="77">
        <f>'11452'!L12</f>
        <v>410.41561854000003</v>
      </c>
      <c r="E140" s="33"/>
      <c r="F140" s="78"/>
      <c r="G140" s="32"/>
      <c r="H140" s="33"/>
      <c r="I140" s="40"/>
      <c r="J140" s="35"/>
      <c r="K140" s="36"/>
      <c r="L140" s="37"/>
      <c r="M140" s="38"/>
      <c r="N140" s="38"/>
      <c r="O140" s="38"/>
      <c r="P140" s="38"/>
      <c r="Q140" s="38"/>
    </row>
    <row r="141" spans="1:17" s="39" customFormat="1" ht="90" x14ac:dyDescent="0.2">
      <c r="A141" s="73" t="s">
        <v>239</v>
      </c>
      <c r="B141" s="79" t="s">
        <v>260</v>
      </c>
      <c r="C141" s="41" t="s">
        <v>25</v>
      </c>
      <c r="D141" s="77">
        <f>'11452'!G64</f>
        <v>160.22122533307947</v>
      </c>
      <c r="E141" s="80"/>
      <c r="F141" s="78"/>
      <c r="G141" s="32"/>
      <c r="H141" s="33"/>
      <c r="I141" s="40"/>
      <c r="J141" s="35"/>
      <c r="K141" s="36"/>
      <c r="L141" s="37"/>
      <c r="M141" s="38"/>
      <c r="N141" s="38"/>
      <c r="O141" s="38"/>
      <c r="P141" s="38"/>
      <c r="Q141" s="38"/>
    </row>
    <row r="142" spans="1:17" s="39" customFormat="1" ht="63.75" x14ac:dyDescent="0.2">
      <c r="A142" s="73" t="s">
        <v>246</v>
      </c>
      <c r="B142" s="42" t="s">
        <v>261</v>
      </c>
      <c r="C142" s="41" t="s">
        <v>25</v>
      </c>
      <c r="D142" s="81">
        <f>'11452'!H86</f>
        <v>186.62945317915526</v>
      </c>
      <c r="E142" s="80"/>
      <c r="F142" s="33"/>
      <c r="G142" s="32"/>
      <c r="H142" s="33"/>
      <c r="I142" s="40"/>
      <c r="J142" s="35"/>
      <c r="K142" s="36"/>
      <c r="L142" s="37"/>
      <c r="M142" s="38"/>
      <c r="N142" s="38"/>
      <c r="O142" s="38"/>
      <c r="P142" s="38"/>
      <c r="Q142" s="38"/>
    </row>
    <row r="143" spans="1:17" s="39" customFormat="1" ht="63.75" x14ac:dyDescent="0.2">
      <c r="A143" s="73" t="s">
        <v>247</v>
      </c>
      <c r="B143" s="66" t="s">
        <v>120</v>
      </c>
      <c r="C143" s="44" t="s">
        <v>25</v>
      </c>
      <c r="D143" s="82">
        <f>'11452'!F71</f>
        <v>12.5</v>
      </c>
      <c r="E143" s="46"/>
      <c r="F143" s="83"/>
      <c r="G143" s="47"/>
      <c r="H143" s="47"/>
      <c r="I143" s="46"/>
      <c r="J143" s="35"/>
      <c r="K143" s="44"/>
      <c r="L143" s="35"/>
      <c r="M143" s="38"/>
      <c r="N143" s="38"/>
      <c r="O143" s="38"/>
      <c r="P143" s="38"/>
      <c r="Q143" s="38"/>
    </row>
    <row r="144" spans="1:17" s="39" customFormat="1" ht="15" x14ac:dyDescent="0.2">
      <c r="A144" s="207" t="s">
        <v>267</v>
      </c>
      <c r="B144" s="208"/>
      <c r="C144" s="208"/>
      <c r="D144" s="208"/>
      <c r="E144" s="208"/>
      <c r="F144" s="208"/>
      <c r="G144" s="208"/>
      <c r="H144" s="208"/>
      <c r="I144" s="208"/>
      <c r="J144" s="208"/>
      <c r="K144" s="208"/>
      <c r="L144" s="208"/>
      <c r="M144" s="38"/>
      <c r="N144" s="38"/>
    </row>
    <row r="145" spans="1:17" s="39" customFormat="1" ht="31.5" customHeight="1" x14ac:dyDescent="0.2">
      <c r="A145" s="75" t="s">
        <v>248</v>
      </c>
      <c r="B145" s="66" t="s">
        <v>225</v>
      </c>
      <c r="C145" s="74" t="s">
        <v>29</v>
      </c>
      <c r="D145" s="74">
        <v>1</v>
      </c>
      <c r="E145" s="34"/>
      <c r="F145" s="35"/>
      <c r="G145" s="36"/>
      <c r="H145" s="35"/>
      <c r="I145" s="40" t="s">
        <v>46</v>
      </c>
      <c r="J145" s="35" t="s">
        <v>12</v>
      </c>
      <c r="K145" s="36">
        <v>5</v>
      </c>
      <c r="L145" s="37" t="s">
        <v>309</v>
      </c>
      <c r="M145" s="38"/>
      <c r="N145" s="38"/>
      <c r="O145" s="38"/>
      <c r="P145" s="38"/>
      <c r="Q145" s="38"/>
    </row>
    <row r="146" spans="1:17" s="39" customFormat="1" ht="90" x14ac:dyDescent="0.2">
      <c r="A146" s="75" t="s">
        <v>249</v>
      </c>
      <c r="B146" s="76" t="s">
        <v>268</v>
      </c>
      <c r="C146" s="41" t="s">
        <v>25</v>
      </c>
      <c r="D146" s="77">
        <f>'11457'!L12</f>
        <v>246.74850957111113</v>
      </c>
      <c r="E146" s="33"/>
      <c r="F146" s="78"/>
      <c r="G146" s="32"/>
      <c r="H146" s="33"/>
      <c r="I146" s="40"/>
      <c r="J146" s="35"/>
      <c r="K146" s="36"/>
      <c r="L146" s="37"/>
      <c r="M146" s="38"/>
      <c r="N146" s="38"/>
      <c r="O146" s="38"/>
      <c r="P146" s="38"/>
      <c r="Q146" s="38"/>
    </row>
    <row r="147" spans="1:17" s="39" customFormat="1" ht="105" x14ac:dyDescent="0.2">
      <c r="A147" s="73" t="s">
        <v>250</v>
      </c>
      <c r="B147" s="79" t="s">
        <v>269</v>
      </c>
      <c r="C147" s="41" t="s">
        <v>25</v>
      </c>
      <c r="D147" s="77">
        <f>'11457'!G64</f>
        <v>154.33073910759856</v>
      </c>
      <c r="E147" s="80"/>
      <c r="F147" s="78"/>
      <c r="G147" s="32"/>
      <c r="H147" s="33"/>
      <c r="I147" s="40"/>
      <c r="J147" s="35"/>
      <c r="K147" s="36"/>
      <c r="L147" s="37"/>
      <c r="M147" s="38"/>
      <c r="N147" s="38"/>
      <c r="O147" s="38"/>
      <c r="P147" s="38"/>
      <c r="Q147" s="38"/>
    </row>
    <row r="148" spans="1:17" s="39" customFormat="1" ht="63.75" x14ac:dyDescent="0.2">
      <c r="A148" s="73" t="s">
        <v>254</v>
      </c>
      <c r="B148" s="42" t="s">
        <v>270</v>
      </c>
      <c r="C148" s="41" t="s">
        <v>25</v>
      </c>
      <c r="D148" s="81">
        <f>'11457'!H86</f>
        <v>137.79025378644832</v>
      </c>
      <c r="E148" s="80"/>
      <c r="F148" s="33"/>
      <c r="G148" s="32"/>
      <c r="H148" s="33"/>
      <c r="I148" s="40"/>
      <c r="J148" s="35"/>
      <c r="K148" s="36"/>
      <c r="L148" s="37"/>
      <c r="M148" s="38"/>
      <c r="N148" s="38"/>
      <c r="O148" s="38"/>
      <c r="P148" s="38"/>
      <c r="Q148" s="38"/>
    </row>
    <row r="149" spans="1:17" s="39" customFormat="1" ht="63.75" x14ac:dyDescent="0.2">
      <c r="A149" s="73" t="s">
        <v>255</v>
      </c>
      <c r="B149" s="66" t="s">
        <v>130</v>
      </c>
      <c r="C149" s="44" t="s">
        <v>25</v>
      </c>
      <c r="D149" s="82">
        <f>'11457'!F71</f>
        <v>12.5</v>
      </c>
      <c r="E149" s="46"/>
      <c r="F149" s="83"/>
      <c r="G149" s="47"/>
      <c r="H149" s="47"/>
      <c r="I149" s="46"/>
      <c r="J149" s="35"/>
      <c r="K149" s="44"/>
      <c r="L149" s="35"/>
      <c r="M149" s="38"/>
      <c r="N149" s="38"/>
      <c r="O149" s="38"/>
      <c r="P149" s="38"/>
      <c r="Q149" s="38"/>
    </row>
    <row r="150" spans="1:17" s="39" customFormat="1" ht="15" x14ac:dyDescent="0.2">
      <c r="A150" s="207" t="s">
        <v>276</v>
      </c>
      <c r="B150" s="208"/>
      <c r="C150" s="208"/>
      <c r="D150" s="208"/>
      <c r="E150" s="208"/>
      <c r="F150" s="208"/>
      <c r="G150" s="208"/>
      <c r="H150" s="208"/>
      <c r="I150" s="208"/>
      <c r="J150" s="208"/>
      <c r="K150" s="208"/>
      <c r="L150" s="208"/>
      <c r="M150" s="38"/>
      <c r="N150" s="38"/>
    </row>
    <row r="151" spans="1:17" s="39" customFormat="1" ht="31.5" customHeight="1" x14ac:dyDescent="0.2">
      <c r="A151" s="75" t="s">
        <v>256</v>
      </c>
      <c r="B151" s="66" t="s">
        <v>242</v>
      </c>
      <c r="C151" s="74" t="s">
        <v>29</v>
      </c>
      <c r="D151" s="74">
        <v>0.5</v>
      </c>
      <c r="E151" s="34"/>
      <c r="F151" s="35"/>
      <c r="G151" s="36"/>
      <c r="H151" s="35"/>
      <c r="I151" s="40" t="s">
        <v>46</v>
      </c>
      <c r="J151" s="35" t="s">
        <v>12</v>
      </c>
      <c r="K151" s="36">
        <v>5</v>
      </c>
      <c r="L151" s="37" t="s">
        <v>309</v>
      </c>
      <c r="M151" s="38"/>
      <c r="N151" s="38"/>
      <c r="O151" s="38"/>
      <c r="P151" s="38"/>
      <c r="Q151" s="38"/>
    </row>
    <row r="152" spans="1:17" s="39" customFormat="1" ht="75" x14ac:dyDescent="0.2">
      <c r="A152" s="75" t="s">
        <v>257</v>
      </c>
      <c r="B152" s="76" t="s">
        <v>277</v>
      </c>
      <c r="C152" s="41" t="s">
        <v>25</v>
      </c>
      <c r="D152" s="77">
        <f>'11456'!L13</f>
        <v>47.227524820000006</v>
      </c>
      <c r="E152" s="33"/>
      <c r="F152" s="78"/>
      <c r="G152" s="32"/>
      <c r="H152" s="33"/>
      <c r="I152" s="40"/>
      <c r="J152" s="35"/>
      <c r="K152" s="36"/>
      <c r="L152" s="37"/>
      <c r="M152" s="38"/>
      <c r="N152" s="38"/>
      <c r="O152" s="38"/>
      <c r="P152" s="38"/>
      <c r="Q152" s="38"/>
    </row>
    <row r="153" spans="1:17" s="39" customFormat="1" ht="90.75" customHeight="1" x14ac:dyDescent="0.2">
      <c r="A153" s="73" t="s">
        <v>262</v>
      </c>
      <c r="B153" s="79" t="s">
        <v>278</v>
      </c>
      <c r="C153" s="41" t="s">
        <v>25</v>
      </c>
      <c r="D153" s="77">
        <f>'11456'!G65</f>
        <v>24.268803248981154</v>
      </c>
      <c r="E153" s="80"/>
      <c r="F153" s="78"/>
      <c r="G153" s="32"/>
      <c r="H153" s="33"/>
      <c r="I153" s="40"/>
      <c r="J153" s="35"/>
      <c r="K153" s="36"/>
      <c r="L153" s="37"/>
      <c r="M153" s="38"/>
      <c r="N153" s="38"/>
      <c r="O153" s="38"/>
      <c r="P153" s="38"/>
      <c r="Q153" s="38"/>
    </row>
    <row r="154" spans="1:17" s="39" customFormat="1" ht="63.75" x14ac:dyDescent="0.2">
      <c r="A154" s="73" t="s">
        <v>263</v>
      </c>
      <c r="B154" s="42" t="s">
        <v>279</v>
      </c>
      <c r="C154" s="41" t="s">
        <v>25</v>
      </c>
      <c r="D154" s="81">
        <f>'11456'!H88</f>
        <v>44.554067013210442</v>
      </c>
      <c r="E154" s="80"/>
      <c r="F154" s="33"/>
      <c r="G154" s="32"/>
      <c r="H154" s="33"/>
      <c r="I154" s="40"/>
      <c r="J154" s="35"/>
      <c r="K154" s="36"/>
      <c r="L154" s="37"/>
      <c r="M154" s="38"/>
      <c r="N154" s="38"/>
      <c r="O154" s="38"/>
      <c r="P154" s="38"/>
      <c r="Q154" s="38"/>
    </row>
    <row r="155" spans="1:17" s="39" customFormat="1" ht="63.75" x14ac:dyDescent="0.2">
      <c r="A155" s="73" t="s">
        <v>264</v>
      </c>
      <c r="B155" s="66" t="s">
        <v>280</v>
      </c>
      <c r="C155" s="44" t="s">
        <v>25</v>
      </c>
      <c r="D155" s="82">
        <f>'11456'!F72</f>
        <v>7.5</v>
      </c>
      <c r="E155" s="46"/>
      <c r="F155" s="83"/>
      <c r="G155" s="47"/>
      <c r="H155" s="47"/>
      <c r="I155" s="46"/>
      <c r="J155" s="35"/>
      <c r="K155" s="44"/>
      <c r="L155" s="35"/>
      <c r="M155" s="38"/>
      <c r="N155" s="38"/>
      <c r="O155" s="38"/>
      <c r="P155" s="38"/>
      <c r="Q155" s="38"/>
    </row>
    <row r="156" spans="1:17" s="39" customFormat="1" ht="15" x14ac:dyDescent="0.2">
      <c r="A156" s="207" t="s">
        <v>286</v>
      </c>
      <c r="B156" s="208"/>
      <c r="C156" s="208"/>
      <c r="D156" s="208"/>
      <c r="E156" s="208"/>
      <c r="F156" s="208"/>
      <c r="G156" s="208"/>
      <c r="H156" s="208"/>
      <c r="I156" s="208"/>
      <c r="J156" s="208"/>
      <c r="K156" s="208"/>
      <c r="L156" s="208"/>
      <c r="M156" s="38"/>
      <c r="N156" s="38"/>
    </row>
    <row r="157" spans="1:17" s="39" customFormat="1" ht="31.5" customHeight="1" x14ac:dyDescent="0.2">
      <c r="A157" s="75" t="s">
        <v>265</v>
      </c>
      <c r="B157" s="66" t="s">
        <v>242</v>
      </c>
      <c r="C157" s="74" t="s">
        <v>29</v>
      </c>
      <c r="D157" s="74">
        <v>0.5</v>
      </c>
      <c r="E157" s="34"/>
      <c r="F157" s="35"/>
      <c r="G157" s="36"/>
      <c r="H157" s="35"/>
      <c r="I157" s="40" t="s">
        <v>46</v>
      </c>
      <c r="J157" s="35" t="s">
        <v>12</v>
      </c>
      <c r="K157" s="36">
        <v>5</v>
      </c>
      <c r="L157" s="37" t="s">
        <v>309</v>
      </c>
      <c r="M157" s="38"/>
      <c r="N157" s="38"/>
      <c r="O157" s="38"/>
      <c r="P157" s="38"/>
      <c r="Q157" s="38"/>
    </row>
    <row r="158" spans="1:17" s="39" customFormat="1" ht="75" x14ac:dyDescent="0.2">
      <c r="A158" s="75" t="s">
        <v>266</v>
      </c>
      <c r="B158" s="76" t="s">
        <v>287</v>
      </c>
      <c r="C158" s="41" t="s">
        <v>25</v>
      </c>
      <c r="D158" s="77">
        <f>'8883'!L13</f>
        <v>306.64050725000004</v>
      </c>
      <c r="E158" s="33"/>
      <c r="F158" s="78"/>
      <c r="G158" s="32"/>
      <c r="H158" s="33"/>
      <c r="I158" s="40"/>
      <c r="J158" s="35"/>
      <c r="K158" s="36"/>
      <c r="L158" s="37"/>
      <c r="M158" s="38"/>
      <c r="N158" s="38"/>
      <c r="O158" s="38"/>
      <c r="P158" s="38"/>
      <c r="Q158" s="38"/>
    </row>
    <row r="159" spans="1:17" s="39" customFormat="1" ht="90" customHeight="1" x14ac:dyDescent="0.2">
      <c r="A159" s="73" t="s">
        <v>271</v>
      </c>
      <c r="B159" s="79" t="s">
        <v>288</v>
      </c>
      <c r="C159" s="41" t="s">
        <v>25</v>
      </c>
      <c r="D159" s="77">
        <f>'8883'!G65</f>
        <v>48.462208274276151</v>
      </c>
      <c r="E159" s="80"/>
      <c r="F159" s="78"/>
      <c r="G159" s="32"/>
      <c r="H159" s="33"/>
      <c r="I159" s="40"/>
      <c r="J159" s="35"/>
      <c r="K159" s="36"/>
      <c r="L159" s="37"/>
      <c r="M159" s="38"/>
      <c r="N159" s="38"/>
      <c r="O159" s="38"/>
      <c r="P159" s="38"/>
      <c r="Q159" s="38"/>
    </row>
    <row r="160" spans="1:17" s="39" customFormat="1" ht="63.75" x14ac:dyDescent="0.2">
      <c r="A160" s="73" t="s">
        <v>272</v>
      </c>
      <c r="B160" s="42" t="s">
        <v>289</v>
      </c>
      <c r="C160" s="41" t="s">
        <v>25</v>
      </c>
      <c r="D160" s="81">
        <f>'8883'!H88</f>
        <v>72.419993850551919</v>
      </c>
      <c r="E160" s="80"/>
      <c r="F160" s="33"/>
      <c r="G160" s="32"/>
      <c r="H160" s="33"/>
      <c r="I160" s="40"/>
      <c r="J160" s="35"/>
      <c r="K160" s="36"/>
      <c r="L160" s="37"/>
      <c r="M160" s="38"/>
      <c r="N160" s="38"/>
      <c r="O160" s="38"/>
      <c r="P160" s="38"/>
      <c r="Q160" s="38"/>
    </row>
    <row r="161" spans="1:17" s="39" customFormat="1" ht="63.75" x14ac:dyDescent="0.2">
      <c r="A161" s="73" t="s">
        <v>273</v>
      </c>
      <c r="B161" s="66" t="s">
        <v>280</v>
      </c>
      <c r="C161" s="44" t="s">
        <v>25</v>
      </c>
      <c r="D161" s="82">
        <f>'8883'!F72</f>
        <v>7.5</v>
      </c>
      <c r="E161" s="46"/>
      <c r="F161" s="83"/>
      <c r="G161" s="47"/>
      <c r="H161" s="47"/>
      <c r="I161" s="46"/>
      <c r="J161" s="35"/>
      <c r="K161" s="44"/>
      <c r="L161" s="35"/>
      <c r="M161" s="38"/>
      <c r="N161" s="38"/>
      <c r="O161" s="38"/>
      <c r="P161" s="38"/>
      <c r="Q161" s="38"/>
    </row>
    <row r="162" spans="1:17" s="39" customFormat="1" ht="15" x14ac:dyDescent="0.2">
      <c r="A162" s="207" t="s">
        <v>295</v>
      </c>
      <c r="B162" s="208"/>
      <c r="C162" s="208"/>
      <c r="D162" s="208"/>
      <c r="E162" s="208"/>
      <c r="F162" s="208"/>
      <c r="G162" s="208"/>
      <c r="H162" s="208"/>
      <c r="I162" s="208"/>
      <c r="J162" s="208"/>
      <c r="K162" s="208"/>
      <c r="L162" s="208"/>
      <c r="M162" s="38"/>
      <c r="N162" s="38"/>
    </row>
    <row r="163" spans="1:17" s="39" customFormat="1" ht="31.5" customHeight="1" x14ac:dyDescent="0.2">
      <c r="A163" s="75" t="s">
        <v>274</v>
      </c>
      <c r="B163" s="66" t="s">
        <v>242</v>
      </c>
      <c r="C163" s="74" t="s">
        <v>29</v>
      </c>
      <c r="D163" s="74">
        <v>0.5</v>
      </c>
      <c r="E163" s="34"/>
      <c r="F163" s="35"/>
      <c r="G163" s="36"/>
      <c r="H163" s="35"/>
      <c r="I163" s="40" t="s">
        <v>46</v>
      </c>
      <c r="J163" s="35" t="s">
        <v>12</v>
      </c>
      <c r="K163" s="36">
        <v>5</v>
      </c>
      <c r="L163" s="37" t="s">
        <v>309</v>
      </c>
      <c r="M163" s="38"/>
      <c r="N163" s="38"/>
      <c r="O163" s="38"/>
      <c r="P163" s="38"/>
      <c r="Q163" s="38"/>
    </row>
    <row r="164" spans="1:17" s="39" customFormat="1" ht="75" x14ac:dyDescent="0.2">
      <c r="A164" s="75" t="s">
        <v>275</v>
      </c>
      <c r="B164" s="76" t="s">
        <v>296</v>
      </c>
      <c r="C164" s="41" t="s">
        <v>25</v>
      </c>
      <c r="D164" s="77">
        <f>'11455'!L13</f>
        <v>69.512958900000001</v>
      </c>
      <c r="E164" s="33"/>
      <c r="F164" s="78"/>
      <c r="G164" s="32"/>
      <c r="H164" s="33"/>
      <c r="I164" s="40"/>
      <c r="J164" s="35"/>
      <c r="K164" s="36"/>
      <c r="L164" s="37"/>
      <c r="M164" s="38"/>
      <c r="N164" s="38"/>
      <c r="O164" s="38"/>
      <c r="P164" s="38"/>
      <c r="Q164" s="38"/>
    </row>
    <row r="165" spans="1:17" s="39" customFormat="1" ht="90" customHeight="1" x14ac:dyDescent="0.2">
      <c r="A165" s="73" t="s">
        <v>281</v>
      </c>
      <c r="B165" s="79" t="s">
        <v>297</v>
      </c>
      <c r="C165" s="41" t="s">
        <v>25</v>
      </c>
      <c r="D165" s="77">
        <f>'11455'!G65</f>
        <v>38.848934754291378</v>
      </c>
      <c r="E165" s="80"/>
      <c r="F165" s="78"/>
      <c r="G165" s="32"/>
      <c r="H165" s="33"/>
      <c r="I165" s="40"/>
      <c r="J165" s="35"/>
      <c r="K165" s="36"/>
      <c r="L165" s="37"/>
      <c r="M165" s="38"/>
      <c r="N165" s="38"/>
      <c r="O165" s="38"/>
      <c r="P165" s="38"/>
      <c r="Q165" s="38"/>
    </row>
    <row r="166" spans="1:17" s="39" customFormat="1" ht="63.75" x14ac:dyDescent="0.2">
      <c r="A166" s="73" t="s">
        <v>282</v>
      </c>
      <c r="B166" s="42" t="s">
        <v>298</v>
      </c>
      <c r="C166" s="41" t="s">
        <v>25</v>
      </c>
      <c r="D166" s="81">
        <f>'11455'!H88</f>
        <v>46.110726173064194</v>
      </c>
      <c r="E166" s="80"/>
      <c r="F166" s="33"/>
      <c r="G166" s="32"/>
      <c r="H166" s="33"/>
      <c r="I166" s="40"/>
      <c r="J166" s="35"/>
      <c r="K166" s="36"/>
      <c r="L166" s="37"/>
      <c r="M166" s="38"/>
      <c r="N166" s="38"/>
      <c r="O166" s="38"/>
      <c r="P166" s="38"/>
      <c r="Q166" s="38"/>
    </row>
    <row r="167" spans="1:17" s="39" customFormat="1" ht="63.75" x14ac:dyDescent="0.2">
      <c r="A167" s="73" t="s">
        <v>283</v>
      </c>
      <c r="B167" s="66" t="s">
        <v>280</v>
      </c>
      <c r="C167" s="44" t="s">
        <v>25</v>
      </c>
      <c r="D167" s="82">
        <f>'11455'!F72</f>
        <v>7.5</v>
      </c>
      <c r="E167" s="46"/>
      <c r="F167" s="83"/>
      <c r="G167" s="47"/>
      <c r="H167" s="47"/>
      <c r="I167" s="46"/>
      <c r="J167" s="35"/>
      <c r="K167" s="44"/>
      <c r="L167" s="35"/>
      <c r="M167" s="38"/>
      <c r="N167" s="38"/>
      <c r="O167" s="38"/>
      <c r="P167" s="38"/>
      <c r="Q167" s="38"/>
    </row>
    <row r="168" spans="1:17" s="39" customFormat="1" ht="15" x14ac:dyDescent="0.2">
      <c r="A168" s="207" t="s">
        <v>299</v>
      </c>
      <c r="B168" s="208"/>
      <c r="C168" s="208"/>
      <c r="D168" s="208"/>
      <c r="E168" s="208"/>
      <c r="F168" s="208"/>
      <c r="G168" s="208"/>
      <c r="H168" s="208"/>
      <c r="I168" s="208"/>
      <c r="J168" s="208"/>
      <c r="K168" s="208"/>
      <c r="L168" s="208"/>
      <c r="M168" s="38"/>
      <c r="N168" s="38"/>
    </row>
    <row r="169" spans="1:17" s="39" customFormat="1" ht="31.5" customHeight="1" x14ac:dyDescent="0.2">
      <c r="A169" s="75" t="s">
        <v>284</v>
      </c>
      <c r="B169" s="66" t="s">
        <v>242</v>
      </c>
      <c r="C169" s="74" t="s">
        <v>29</v>
      </c>
      <c r="D169" s="74">
        <v>0.5</v>
      </c>
      <c r="E169" s="34"/>
      <c r="F169" s="35"/>
      <c r="G169" s="36"/>
      <c r="H169" s="35"/>
      <c r="I169" s="40" t="s">
        <v>46</v>
      </c>
      <c r="J169" s="35" t="s">
        <v>12</v>
      </c>
      <c r="K169" s="36">
        <v>5</v>
      </c>
      <c r="L169" s="37" t="s">
        <v>309</v>
      </c>
      <c r="M169" s="38"/>
      <c r="N169" s="38"/>
      <c r="O169" s="38"/>
      <c r="P169" s="38"/>
      <c r="Q169" s="38"/>
    </row>
    <row r="170" spans="1:17" s="39" customFormat="1" ht="75" x14ac:dyDescent="0.2">
      <c r="A170" s="75" t="s">
        <v>285</v>
      </c>
      <c r="B170" s="76" t="s">
        <v>300</v>
      </c>
      <c r="C170" s="41" t="s">
        <v>25</v>
      </c>
      <c r="D170" s="77">
        <f>'6329'!L13</f>
        <v>126.37957094000001</v>
      </c>
      <c r="E170" s="33"/>
      <c r="F170" s="78"/>
      <c r="G170" s="32"/>
      <c r="H170" s="33"/>
      <c r="I170" s="40"/>
      <c r="J170" s="35"/>
      <c r="K170" s="36"/>
      <c r="L170" s="37"/>
      <c r="M170" s="38"/>
      <c r="N170" s="38"/>
      <c r="O170" s="38"/>
      <c r="P170" s="38"/>
      <c r="Q170" s="38"/>
    </row>
    <row r="171" spans="1:17" s="39" customFormat="1" ht="75" x14ac:dyDescent="0.2">
      <c r="A171" s="73" t="s">
        <v>290</v>
      </c>
      <c r="B171" s="79" t="s">
        <v>301</v>
      </c>
      <c r="C171" s="41" t="s">
        <v>25</v>
      </c>
      <c r="D171" s="77">
        <f>'6329'!G65</f>
        <v>12.987344029940205</v>
      </c>
      <c r="E171" s="80"/>
      <c r="F171" s="78"/>
      <c r="G171" s="32"/>
      <c r="H171" s="33"/>
      <c r="I171" s="40"/>
      <c r="J171" s="35"/>
      <c r="K171" s="36"/>
      <c r="L171" s="37"/>
      <c r="M171" s="38"/>
      <c r="N171" s="38"/>
      <c r="O171" s="38"/>
      <c r="P171" s="38"/>
      <c r="Q171" s="38"/>
    </row>
    <row r="172" spans="1:17" s="39" customFormat="1" ht="63.75" x14ac:dyDescent="0.2">
      <c r="A172" s="73" t="s">
        <v>291</v>
      </c>
      <c r="B172" s="42" t="s">
        <v>302</v>
      </c>
      <c r="C172" s="41" t="s">
        <v>25</v>
      </c>
      <c r="D172" s="81">
        <f>'6329'!H88</f>
        <v>48.18260652810666</v>
      </c>
      <c r="E172" s="80"/>
      <c r="F172" s="33"/>
      <c r="G172" s="32"/>
      <c r="H172" s="33"/>
      <c r="I172" s="40"/>
      <c r="J172" s="35"/>
      <c r="K172" s="36"/>
      <c r="L172" s="37"/>
      <c r="M172" s="38"/>
      <c r="N172" s="38"/>
      <c r="O172" s="38"/>
      <c r="P172" s="38"/>
      <c r="Q172" s="38"/>
    </row>
    <row r="173" spans="1:17" s="39" customFormat="1" ht="63.75" x14ac:dyDescent="0.2">
      <c r="A173" s="73" t="s">
        <v>292</v>
      </c>
      <c r="B173" s="66" t="s">
        <v>280</v>
      </c>
      <c r="C173" s="44" t="s">
        <v>25</v>
      </c>
      <c r="D173" s="82">
        <f>'6329'!F72</f>
        <v>7.5</v>
      </c>
      <c r="E173" s="46"/>
      <c r="F173" s="83"/>
      <c r="G173" s="47"/>
      <c r="H173" s="47"/>
      <c r="I173" s="46"/>
      <c r="J173" s="35"/>
      <c r="K173" s="44"/>
      <c r="L173" s="35"/>
      <c r="M173" s="38"/>
      <c r="N173" s="38"/>
      <c r="O173" s="38"/>
      <c r="P173" s="38"/>
      <c r="Q173" s="38"/>
    </row>
    <row r="174" spans="1:17" ht="15" x14ac:dyDescent="0.2">
      <c r="A174" s="207" t="s">
        <v>306</v>
      </c>
      <c r="B174" s="208"/>
      <c r="C174" s="208"/>
      <c r="D174" s="208"/>
      <c r="E174" s="208"/>
      <c r="F174" s="208"/>
      <c r="G174" s="208"/>
      <c r="H174" s="208"/>
      <c r="I174" s="208"/>
      <c r="J174" s="208"/>
      <c r="K174" s="208"/>
      <c r="L174" s="208"/>
      <c r="M174" s="4"/>
    </row>
    <row r="175" spans="1:17" x14ac:dyDescent="0.2">
      <c r="A175" s="71" t="s">
        <v>293</v>
      </c>
      <c r="B175" s="42" t="s">
        <v>15</v>
      </c>
      <c r="C175" s="72" t="s">
        <v>12</v>
      </c>
      <c r="D175" s="72">
        <v>21</v>
      </c>
      <c r="E175" s="42"/>
      <c r="F175" s="42"/>
      <c r="G175" s="42"/>
      <c r="H175" s="42"/>
      <c r="I175" s="42" t="s">
        <v>15</v>
      </c>
      <c r="J175" s="72" t="s">
        <v>12</v>
      </c>
      <c r="K175" s="72">
        <v>21</v>
      </c>
      <c r="L175" s="72" t="s">
        <v>309</v>
      </c>
      <c r="M175" s="4"/>
    </row>
    <row r="176" spans="1:17" x14ac:dyDescent="0.2">
      <c r="A176" s="71" t="s">
        <v>294</v>
      </c>
      <c r="B176" s="42" t="s">
        <v>16</v>
      </c>
      <c r="C176" s="72" t="s">
        <v>17</v>
      </c>
      <c r="D176" s="72">
        <v>33</v>
      </c>
      <c r="E176" s="42"/>
      <c r="F176" s="42"/>
      <c r="G176" s="42"/>
      <c r="H176" s="42"/>
      <c r="I176" s="42" t="s">
        <v>16</v>
      </c>
      <c r="J176" s="72" t="s">
        <v>17</v>
      </c>
      <c r="K176" s="72">
        <v>33</v>
      </c>
      <c r="L176" s="72" t="s">
        <v>309</v>
      </c>
      <c r="M176" s="4"/>
    </row>
    <row r="177" spans="1:15" s="131" customFormat="1" x14ac:dyDescent="0.2">
      <c r="A177" s="25" t="s">
        <v>18</v>
      </c>
      <c r="B177" s="146"/>
      <c r="C177" s="146"/>
      <c r="D177" s="147" t="s">
        <v>308</v>
      </c>
      <c r="E177" s="145"/>
      <c r="F177" s="145"/>
      <c r="G177" s="148"/>
      <c r="H177" s="149"/>
      <c r="I177" s="145"/>
      <c r="J177" s="150"/>
      <c r="K177" s="151"/>
      <c r="L177" s="151"/>
      <c r="M177" s="152"/>
      <c r="N177" s="152"/>
      <c r="O177" s="152"/>
    </row>
    <row r="178" spans="1:15" s="131" customFormat="1" x14ac:dyDescent="0.2">
      <c r="A178" s="25"/>
      <c r="B178" s="146"/>
      <c r="C178" s="146"/>
      <c r="D178" s="147"/>
      <c r="E178" s="145"/>
      <c r="F178" s="145"/>
      <c r="G178" s="148"/>
      <c r="H178" s="149"/>
      <c r="I178" s="145"/>
      <c r="J178" s="150"/>
      <c r="K178" s="151"/>
      <c r="L178" s="151"/>
      <c r="M178" s="152"/>
      <c r="N178" s="152"/>
      <c r="O178" s="152"/>
    </row>
    <row r="179" spans="1:15" s="134" customFormat="1" ht="9" customHeight="1" x14ac:dyDescent="0.2">
      <c r="A179" s="153"/>
      <c r="B179" s="146"/>
      <c r="C179" s="146"/>
      <c r="D179" s="145"/>
      <c r="E179" s="145"/>
      <c r="F179" s="145"/>
      <c r="G179" s="145"/>
      <c r="H179" s="8"/>
      <c r="I179" s="145"/>
      <c r="J179" s="150"/>
      <c r="K179" s="154"/>
      <c r="L179" s="155"/>
      <c r="M179" s="152"/>
      <c r="N179" s="152"/>
      <c r="O179" s="152"/>
    </row>
    <row r="180" spans="1:15" ht="18.75" customHeight="1" x14ac:dyDescent="0.3">
      <c r="A180" s="183"/>
      <c r="B180" s="184" t="s">
        <v>316</v>
      </c>
      <c r="C180" s="185"/>
      <c r="D180" s="185"/>
      <c r="E180" s="186"/>
      <c r="F180" s="187"/>
      <c r="G180" s="172"/>
      <c r="H180" s="7"/>
      <c r="I180" s="1"/>
      <c r="J180" s="2"/>
      <c r="K180" s="18"/>
      <c r="L180" s="16"/>
      <c r="M180" s="17"/>
    </row>
    <row r="181" spans="1:15" ht="18.75" x14ac:dyDescent="0.3">
      <c r="A181" s="183"/>
      <c r="B181" s="188" t="s">
        <v>317</v>
      </c>
      <c r="C181" s="189"/>
      <c r="D181" s="189"/>
      <c r="E181" s="190"/>
      <c r="F181" s="191" t="s">
        <v>318</v>
      </c>
      <c r="G181" s="192"/>
      <c r="H181" s="193"/>
      <c r="I181" s="23"/>
      <c r="J181" s="24"/>
      <c r="K181" s="24"/>
      <c r="L181" s="24"/>
      <c r="M181" s="21"/>
    </row>
    <row r="182" spans="1:15" ht="18.75" x14ac:dyDescent="0.25">
      <c r="A182" s="183"/>
      <c r="B182" s="194"/>
      <c r="C182" s="195"/>
      <c r="D182" s="195"/>
      <c r="E182" s="186"/>
      <c r="F182" s="195"/>
      <c r="G182" s="195"/>
      <c r="H182" s="196"/>
    </row>
    <row r="183" spans="1:15" ht="18.75" x14ac:dyDescent="0.25">
      <c r="A183" s="197"/>
      <c r="B183" s="194" t="s">
        <v>319</v>
      </c>
      <c r="C183" s="198"/>
      <c r="D183" s="199"/>
      <c r="E183" s="186"/>
      <c r="F183" s="185"/>
      <c r="G183" s="200"/>
      <c r="H183" s="196"/>
    </row>
    <row r="184" spans="1:15" ht="18.75" x14ac:dyDescent="0.25">
      <c r="A184" s="198"/>
      <c r="B184" s="194"/>
      <c r="C184" s="201"/>
      <c r="D184" s="202"/>
      <c r="E184" s="203"/>
      <c r="F184" s="185"/>
      <c r="G184" s="200"/>
      <c r="H184" s="196"/>
    </row>
    <row r="185" spans="1:15" ht="18" x14ac:dyDescent="0.25">
      <c r="A185" s="204"/>
      <c r="B185" s="205"/>
      <c r="C185" s="206"/>
      <c r="D185" s="206"/>
      <c r="E185" s="206"/>
      <c r="F185" s="196"/>
      <c r="G185" s="196"/>
      <c r="H185" s="196"/>
    </row>
  </sheetData>
  <mergeCells count="54">
    <mergeCell ref="A174:L174"/>
    <mergeCell ref="A121:L121"/>
    <mergeCell ref="A73:L73"/>
    <mergeCell ref="A79:L79"/>
    <mergeCell ref="A85:L85"/>
    <mergeCell ref="A91:L91"/>
    <mergeCell ref="A97:L97"/>
    <mergeCell ref="A103:L103"/>
    <mergeCell ref="A109:L109"/>
    <mergeCell ref="A115:L115"/>
    <mergeCell ref="A156:L156"/>
    <mergeCell ref="A162:L162"/>
    <mergeCell ref="A168:L168"/>
    <mergeCell ref="A127:L127"/>
    <mergeCell ref="A133:L133"/>
    <mergeCell ref="A138:L138"/>
    <mergeCell ref="M42:R42"/>
    <mergeCell ref="A44:A45"/>
    <mergeCell ref="B44:B45"/>
    <mergeCell ref="C44:C45"/>
    <mergeCell ref="D44:D45"/>
    <mergeCell ref="M33:R33"/>
    <mergeCell ref="A35:A36"/>
    <mergeCell ref="B35:B36"/>
    <mergeCell ref="C35:C36"/>
    <mergeCell ref="D35:D36"/>
    <mergeCell ref="I11:L11"/>
    <mergeCell ref="E11:H11"/>
    <mergeCell ref="A11:A12"/>
    <mergeCell ref="C11:D11"/>
    <mergeCell ref="A50:L50"/>
    <mergeCell ref="A32:L32"/>
    <mergeCell ref="A41:L41"/>
    <mergeCell ref="A28:L28"/>
    <mergeCell ref="B11:B12"/>
    <mergeCell ref="A55:L55"/>
    <mergeCell ref="A24:L24"/>
    <mergeCell ref="A7:B7"/>
    <mergeCell ref="B9:L9"/>
    <mergeCell ref="B8:L8"/>
    <mergeCell ref="A19:L19"/>
    <mergeCell ref="I10:K10"/>
    <mergeCell ref="A14:L14"/>
    <mergeCell ref="A144:L144"/>
    <mergeCell ref="A150:L150"/>
    <mergeCell ref="I5:L5"/>
    <mergeCell ref="I6:L6"/>
    <mergeCell ref="A2:B2"/>
    <mergeCell ref="I2:L2"/>
    <mergeCell ref="A3:C3"/>
    <mergeCell ref="I3:L3"/>
    <mergeCell ref="A4:B4"/>
    <mergeCell ref="A61:L61"/>
    <mergeCell ref="A67:L67"/>
  </mergeCells>
  <phoneticPr fontId="2" type="noConversion"/>
  <pageMargins left="0.23622047244094491" right="0.23622047244094491" top="0.35433070866141736" bottom="0.15748031496062992" header="0" footer="0"/>
  <pageSetup paperSize="9" scale="95" fitToHeight="19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workbookViewId="0">
      <selection sqref="A1:XFD1048576"/>
    </sheetView>
  </sheetViews>
  <sheetFormatPr defaultRowHeight="12.75" x14ac:dyDescent="0.2"/>
  <cols>
    <col min="1" max="1" width="15.5703125" style="85" customWidth="1"/>
    <col min="2" max="2" width="9.42578125" style="85" customWidth="1"/>
    <col min="3" max="3" width="17" style="84" customWidth="1"/>
    <col min="4" max="5" width="16.140625" style="84" customWidth="1"/>
    <col min="6" max="6" width="14.5703125" style="84" customWidth="1"/>
    <col min="7" max="7" width="12.42578125" style="84" customWidth="1"/>
    <col min="8" max="8" width="12.85546875" style="84" customWidth="1"/>
    <col min="9" max="9" width="10.7109375" style="84" customWidth="1"/>
    <col min="10" max="11" width="10.140625" style="85" customWidth="1"/>
    <col min="12" max="12" width="15.85546875" style="85" customWidth="1"/>
    <col min="13" max="256" width="9.140625" style="85"/>
    <col min="257" max="257" width="15.5703125" style="85" customWidth="1"/>
    <col min="258" max="258" width="9.42578125" style="85" customWidth="1"/>
    <col min="259" max="259" width="17" style="85" customWidth="1"/>
    <col min="260" max="261" width="16.140625" style="85" customWidth="1"/>
    <col min="262" max="262" width="14.5703125" style="85" customWidth="1"/>
    <col min="263" max="263" width="12.42578125" style="85" customWidth="1"/>
    <col min="264" max="264" width="12.85546875" style="85" customWidth="1"/>
    <col min="265" max="265" width="10.7109375" style="85" customWidth="1"/>
    <col min="266" max="267" width="10.140625" style="85" customWidth="1"/>
    <col min="268" max="268" width="15.85546875" style="85" customWidth="1"/>
    <col min="269" max="512" width="9.140625" style="85"/>
    <col min="513" max="513" width="15.5703125" style="85" customWidth="1"/>
    <col min="514" max="514" width="9.42578125" style="85" customWidth="1"/>
    <col min="515" max="515" width="17" style="85" customWidth="1"/>
    <col min="516" max="517" width="16.140625" style="85" customWidth="1"/>
    <col min="518" max="518" width="14.5703125" style="85" customWidth="1"/>
    <col min="519" max="519" width="12.42578125" style="85" customWidth="1"/>
    <col min="520" max="520" width="12.85546875" style="85" customWidth="1"/>
    <col min="521" max="521" width="10.7109375" style="85" customWidth="1"/>
    <col min="522" max="523" width="10.140625" style="85" customWidth="1"/>
    <col min="524" max="524" width="15.85546875" style="85" customWidth="1"/>
    <col min="525" max="768" width="9.140625" style="85"/>
    <col min="769" max="769" width="15.5703125" style="85" customWidth="1"/>
    <col min="770" max="770" width="9.42578125" style="85" customWidth="1"/>
    <col min="771" max="771" width="17" style="85" customWidth="1"/>
    <col min="772" max="773" width="16.140625" style="85" customWidth="1"/>
    <col min="774" max="774" width="14.5703125" style="85" customWidth="1"/>
    <col min="775" max="775" width="12.42578125" style="85" customWidth="1"/>
    <col min="776" max="776" width="12.85546875" style="85" customWidth="1"/>
    <col min="777" max="777" width="10.7109375" style="85" customWidth="1"/>
    <col min="778" max="779" width="10.140625" style="85" customWidth="1"/>
    <col min="780" max="780" width="15.85546875" style="85" customWidth="1"/>
    <col min="781" max="1024" width="9.140625" style="85"/>
    <col min="1025" max="1025" width="15.5703125" style="85" customWidth="1"/>
    <col min="1026" max="1026" width="9.42578125" style="85" customWidth="1"/>
    <col min="1027" max="1027" width="17" style="85" customWidth="1"/>
    <col min="1028" max="1029" width="16.140625" style="85" customWidth="1"/>
    <col min="1030" max="1030" width="14.5703125" style="85" customWidth="1"/>
    <col min="1031" max="1031" width="12.42578125" style="85" customWidth="1"/>
    <col min="1032" max="1032" width="12.85546875" style="85" customWidth="1"/>
    <col min="1033" max="1033" width="10.7109375" style="85" customWidth="1"/>
    <col min="1034" max="1035" width="10.140625" style="85" customWidth="1"/>
    <col min="1036" max="1036" width="15.85546875" style="85" customWidth="1"/>
    <col min="1037" max="1280" width="9.140625" style="85"/>
    <col min="1281" max="1281" width="15.5703125" style="85" customWidth="1"/>
    <col min="1282" max="1282" width="9.42578125" style="85" customWidth="1"/>
    <col min="1283" max="1283" width="17" style="85" customWidth="1"/>
    <col min="1284" max="1285" width="16.140625" style="85" customWidth="1"/>
    <col min="1286" max="1286" width="14.5703125" style="85" customWidth="1"/>
    <col min="1287" max="1287" width="12.42578125" style="85" customWidth="1"/>
    <col min="1288" max="1288" width="12.85546875" style="85" customWidth="1"/>
    <col min="1289" max="1289" width="10.7109375" style="85" customWidth="1"/>
    <col min="1290" max="1291" width="10.140625" style="85" customWidth="1"/>
    <col min="1292" max="1292" width="15.85546875" style="85" customWidth="1"/>
    <col min="1293" max="1536" width="9.140625" style="85"/>
    <col min="1537" max="1537" width="15.5703125" style="85" customWidth="1"/>
    <col min="1538" max="1538" width="9.42578125" style="85" customWidth="1"/>
    <col min="1539" max="1539" width="17" style="85" customWidth="1"/>
    <col min="1540" max="1541" width="16.140625" style="85" customWidth="1"/>
    <col min="1542" max="1542" width="14.5703125" style="85" customWidth="1"/>
    <col min="1543" max="1543" width="12.42578125" style="85" customWidth="1"/>
    <col min="1544" max="1544" width="12.85546875" style="85" customWidth="1"/>
    <col min="1545" max="1545" width="10.7109375" style="85" customWidth="1"/>
    <col min="1546" max="1547" width="10.140625" style="85" customWidth="1"/>
    <col min="1548" max="1548" width="15.85546875" style="85" customWidth="1"/>
    <col min="1549" max="1792" width="9.140625" style="85"/>
    <col min="1793" max="1793" width="15.5703125" style="85" customWidth="1"/>
    <col min="1794" max="1794" width="9.42578125" style="85" customWidth="1"/>
    <col min="1795" max="1795" width="17" style="85" customWidth="1"/>
    <col min="1796" max="1797" width="16.140625" style="85" customWidth="1"/>
    <col min="1798" max="1798" width="14.5703125" style="85" customWidth="1"/>
    <col min="1799" max="1799" width="12.42578125" style="85" customWidth="1"/>
    <col min="1800" max="1800" width="12.85546875" style="85" customWidth="1"/>
    <col min="1801" max="1801" width="10.7109375" style="85" customWidth="1"/>
    <col min="1802" max="1803" width="10.140625" style="85" customWidth="1"/>
    <col min="1804" max="1804" width="15.85546875" style="85" customWidth="1"/>
    <col min="1805" max="2048" width="9.140625" style="85"/>
    <col min="2049" max="2049" width="15.5703125" style="85" customWidth="1"/>
    <col min="2050" max="2050" width="9.42578125" style="85" customWidth="1"/>
    <col min="2051" max="2051" width="17" style="85" customWidth="1"/>
    <col min="2052" max="2053" width="16.140625" style="85" customWidth="1"/>
    <col min="2054" max="2054" width="14.5703125" style="85" customWidth="1"/>
    <col min="2055" max="2055" width="12.42578125" style="85" customWidth="1"/>
    <col min="2056" max="2056" width="12.85546875" style="85" customWidth="1"/>
    <col min="2057" max="2057" width="10.7109375" style="85" customWidth="1"/>
    <col min="2058" max="2059" width="10.140625" style="85" customWidth="1"/>
    <col min="2060" max="2060" width="15.85546875" style="85" customWidth="1"/>
    <col min="2061" max="2304" width="9.140625" style="85"/>
    <col min="2305" max="2305" width="15.5703125" style="85" customWidth="1"/>
    <col min="2306" max="2306" width="9.42578125" style="85" customWidth="1"/>
    <col min="2307" max="2307" width="17" style="85" customWidth="1"/>
    <col min="2308" max="2309" width="16.140625" style="85" customWidth="1"/>
    <col min="2310" max="2310" width="14.5703125" style="85" customWidth="1"/>
    <col min="2311" max="2311" width="12.42578125" style="85" customWidth="1"/>
    <col min="2312" max="2312" width="12.85546875" style="85" customWidth="1"/>
    <col min="2313" max="2313" width="10.7109375" style="85" customWidth="1"/>
    <col min="2314" max="2315" width="10.140625" style="85" customWidth="1"/>
    <col min="2316" max="2316" width="15.85546875" style="85" customWidth="1"/>
    <col min="2317" max="2560" width="9.140625" style="85"/>
    <col min="2561" max="2561" width="15.5703125" style="85" customWidth="1"/>
    <col min="2562" max="2562" width="9.42578125" style="85" customWidth="1"/>
    <col min="2563" max="2563" width="17" style="85" customWidth="1"/>
    <col min="2564" max="2565" width="16.140625" style="85" customWidth="1"/>
    <col min="2566" max="2566" width="14.5703125" style="85" customWidth="1"/>
    <col min="2567" max="2567" width="12.42578125" style="85" customWidth="1"/>
    <col min="2568" max="2568" width="12.85546875" style="85" customWidth="1"/>
    <col min="2569" max="2569" width="10.7109375" style="85" customWidth="1"/>
    <col min="2570" max="2571" width="10.140625" style="85" customWidth="1"/>
    <col min="2572" max="2572" width="15.85546875" style="85" customWidth="1"/>
    <col min="2573" max="2816" width="9.140625" style="85"/>
    <col min="2817" max="2817" width="15.5703125" style="85" customWidth="1"/>
    <col min="2818" max="2818" width="9.42578125" style="85" customWidth="1"/>
    <col min="2819" max="2819" width="17" style="85" customWidth="1"/>
    <col min="2820" max="2821" width="16.140625" style="85" customWidth="1"/>
    <col min="2822" max="2822" width="14.5703125" style="85" customWidth="1"/>
    <col min="2823" max="2823" width="12.42578125" style="85" customWidth="1"/>
    <col min="2824" max="2824" width="12.85546875" style="85" customWidth="1"/>
    <col min="2825" max="2825" width="10.7109375" style="85" customWidth="1"/>
    <col min="2826" max="2827" width="10.140625" style="85" customWidth="1"/>
    <col min="2828" max="2828" width="15.85546875" style="85" customWidth="1"/>
    <col min="2829" max="3072" width="9.140625" style="85"/>
    <col min="3073" max="3073" width="15.5703125" style="85" customWidth="1"/>
    <col min="3074" max="3074" width="9.42578125" style="85" customWidth="1"/>
    <col min="3075" max="3075" width="17" style="85" customWidth="1"/>
    <col min="3076" max="3077" width="16.140625" style="85" customWidth="1"/>
    <col min="3078" max="3078" width="14.5703125" style="85" customWidth="1"/>
    <col min="3079" max="3079" width="12.42578125" style="85" customWidth="1"/>
    <col min="3080" max="3080" width="12.85546875" style="85" customWidth="1"/>
    <col min="3081" max="3081" width="10.7109375" style="85" customWidth="1"/>
    <col min="3082" max="3083" width="10.140625" style="85" customWidth="1"/>
    <col min="3084" max="3084" width="15.85546875" style="85" customWidth="1"/>
    <col min="3085" max="3328" width="9.140625" style="85"/>
    <col min="3329" max="3329" width="15.5703125" style="85" customWidth="1"/>
    <col min="3330" max="3330" width="9.42578125" style="85" customWidth="1"/>
    <col min="3331" max="3331" width="17" style="85" customWidth="1"/>
    <col min="3332" max="3333" width="16.140625" style="85" customWidth="1"/>
    <col min="3334" max="3334" width="14.5703125" style="85" customWidth="1"/>
    <col min="3335" max="3335" width="12.42578125" style="85" customWidth="1"/>
    <col min="3336" max="3336" width="12.85546875" style="85" customWidth="1"/>
    <col min="3337" max="3337" width="10.7109375" style="85" customWidth="1"/>
    <col min="3338" max="3339" width="10.140625" style="85" customWidth="1"/>
    <col min="3340" max="3340" width="15.85546875" style="85" customWidth="1"/>
    <col min="3341" max="3584" width="9.140625" style="85"/>
    <col min="3585" max="3585" width="15.5703125" style="85" customWidth="1"/>
    <col min="3586" max="3586" width="9.42578125" style="85" customWidth="1"/>
    <col min="3587" max="3587" width="17" style="85" customWidth="1"/>
    <col min="3588" max="3589" width="16.140625" style="85" customWidth="1"/>
    <col min="3590" max="3590" width="14.5703125" style="85" customWidth="1"/>
    <col min="3591" max="3591" width="12.42578125" style="85" customWidth="1"/>
    <col min="3592" max="3592" width="12.85546875" style="85" customWidth="1"/>
    <col min="3593" max="3593" width="10.7109375" style="85" customWidth="1"/>
    <col min="3594" max="3595" width="10.140625" style="85" customWidth="1"/>
    <col min="3596" max="3596" width="15.85546875" style="85" customWidth="1"/>
    <col min="3597" max="3840" width="9.140625" style="85"/>
    <col min="3841" max="3841" width="15.5703125" style="85" customWidth="1"/>
    <col min="3842" max="3842" width="9.42578125" style="85" customWidth="1"/>
    <col min="3843" max="3843" width="17" style="85" customWidth="1"/>
    <col min="3844" max="3845" width="16.140625" style="85" customWidth="1"/>
    <col min="3846" max="3846" width="14.5703125" style="85" customWidth="1"/>
    <col min="3847" max="3847" width="12.42578125" style="85" customWidth="1"/>
    <col min="3848" max="3848" width="12.85546875" style="85" customWidth="1"/>
    <col min="3849" max="3849" width="10.7109375" style="85" customWidth="1"/>
    <col min="3850" max="3851" width="10.140625" style="85" customWidth="1"/>
    <col min="3852" max="3852" width="15.85546875" style="85" customWidth="1"/>
    <col min="3853" max="4096" width="9.140625" style="85"/>
    <col min="4097" max="4097" width="15.5703125" style="85" customWidth="1"/>
    <col min="4098" max="4098" width="9.42578125" style="85" customWidth="1"/>
    <col min="4099" max="4099" width="17" style="85" customWidth="1"/>
    <col min="4100" max="4101" width="16.140625" style="85" customWidth="1"/>
    <col min="4102" max="4102" width="14.5703125" style="85" customWidth="1"/>
    <col min="4103" max="4103" width="12.42578125" style="85" customWidth="1"/>
    <col min="4104" max="4104" width="12.85546875" style="85" customWidth="1"/>
    <col min="4105" max="4105" width="10.7109375" style="85" customWidth="1"/>
    <col min="4106" max="4107" width="10.140625" style="85" customWidth="1"/>
    <col min="4108" max="4108" width="15.85546875" style="85" customWidth="1"/>
    <col min="4109" max="4352" width="9.140625" style="85"/>
    <col min="4353" max="4353" width="15.5703125" style="85" customWidth="1"/>
    <col min="4354" max="4354" width="9.42578125" style="85" customWidth="1"/>
    <col min="4355" max="4355" width="17" style="85" customWidth="1"/>
    <col min="4356" max="4357" width="16.140625" style="85" customWidth="1"/>
    <col min="4358" max="4358" width="14.5703125" style="85" customWidth="1"/>
    <col min="4359" max="4359" width="12.42578125" style="85" customWidth="1"/>
    <col min="4360" max="4360" width="12.85546875" style="85" customWidth="1"/>
    <col min="4361" max="4361" width="10.7109375" style="85" customWidth="1"/>
    <col min="4362" max="4363" width="10.140625" style="85" customWidth="1"/>
    <col min="4364" max="4364" width="15.85546875" style="85" customWidth="1"/>
    <col min="4365" max="4608" width="9.140625" style="85"/>
    <col min="4609" max="4609" width="15.5703125" style="85" customWidth="1"/>
    <col min="4610" max="4610" width="9.42578125" style="85" customWidth="1"/>
    <col min="4611" max="4611" width="17" style="85" customWidth="1"/>
    <col min="4612" max="4613" width="16.140625" style="85" customWidth="1"/>
    <col min="4614" max="4614" width="14.5703125" style="85" customWidth="1"/>
    <col min="4615" max="4615" width="12.42578125" style="85" customWidth="1"/>
    <col min="4616" max="4616" width="12.85546875" style="85" customWidth="1"/>
    <col min="4617" max="4617" width="10.7109375" style="85" customWidth="1"/>
    <col min="4618" max="4619" width="10.140625" style="85" customWidth="1"/>
    <col min="4620" max="4620" width="15.85546875" style="85" customWidth="1"/>
    <col min="4621" max="4864" width="9.140625" style="85"/>
    <col min="4865" max="4865" width="15.5703125" style="85" customWidth="1"/>
    <col min="4866" max="4866" width="9.42578125" style="85" customWidth="1"/>
    <col min="4867" max="4867" width="17" style="85" customWidth="1"/>
    <col min="4868" max="4869" width="16.140625" style="85" customWidth="1"/>
    <col min="4870" max="4870" width="14.5703125" style="85" customWidth="1"/>
    <col min="4871" max="4871" width="12.42578125" style="85" customWidth="1"/>
    <col min="4872" max="4872" width="12.85546875" style="85" customWidth="1"/>
    <col min="4873" max="4873" width="10.7109375" style="85" customWidth="1"/>
    <col min="4874" max="4875" width="10.140625" style="85" customWidth="1"/>
    <col min="4876" max="4876" width="15.85546875" style="85" customWidth="1"/>
    <col min="4877" max="5120" width="9.140625" style="85"/>
    <col min="5121" max="5121" width="15.5703125" style="85" customWidth="1"/>
    <col min="5122" max="5122" width="9.42578125" style="85" customWidth="1"/>
    <col min="5123" max="5123" width="17" style="85" customWidth="1"/>
    <col min="5124" max="5125" width="16.140625" style="85" customWidth="1"/>
    <col min="5126" max="5126" width="14.5703125" style="85" customWidth="1"/>
    <col min="5127" max="5127" width="12.42578125" style="85" customWidth="1"/>
    <col min="5128" max="5128" width="12.85546875" style="85" customWidth="1"/>
    <col min="5129" max="5129" width="10.7109375" style="85" customWidth="1"/>
    <col min="5130" max="5131" width="10.140625" style="85" customWidth="1"/>
    <col min="5132" max="5132" width="15.85546875" style="85" customWidth="1"/>
    <col min="5133" max="5376" width="9.140625" style="85"/>
    <col min="5377" max="5377" width="15.5703125" style="85" customWidth="1"/>
    <col min="5378" max="5378" width="9.42578125" style="85" customWidth="1"/>
    <col min="5379" max="5379" width="17" style="85" customWidth="1"/>
    <col min="5380" max="5381" width="16.140625" style="85" customWidth="1"/>
    <col min="5382" max="5382" width="14.5703125" style="85" customWidth="1"/>
    <col min="5383" max="5383" width="12.42578125" style="85" customWidth="1"/>
    <col min="5384" max="5384" width="12.85546875" style="85" customWidth="1"/>
    <col min="5385" max="5385" width="10.7109375" style="85" customWidth="1"/>
    <col min="5386" max="5387" width="10.140625" style="85" customWidth="1"/>
    <col min="5388" max="5388" width="15.85546875" style="85" customWidth="1"/>
    <col min="5389" max="5632" width="9.140625" style="85"/>
    <col min="5633" max="5633" width="15.5703125" style="85" customWidth="1"/>
    <col min="5634" max="5634" width="9.42578125" style="85" customWidth="1"/>
    <col min="5635" max="5635" width="17" style="85" customWidth="1"/>
    <col min="5636" max="5637" width="16.140625" style="85" customWidth="1"/>
    <col min="5638" max="5638" width="14.5703125" style="85" customWidth="1"/>
    <col min="5639" max="5639" width="12.42578125" style="85" customWidth="1"/>
    <col min="5640" max="5640" width="12.85546875" style="85" customWidth="1"/>
    <col min="5641" max="5641" width="10.7109375" style="85" customWidth="1"/>
    <col min="5642" max="5643" width="10.140625" style="85" customWidth="1"/>
    <col min="5644" max="5644" width="15.85546875" style="85" customWidth="1"/>
    <col min="5645" max="5888" width="9.140625" style="85"/>
    <col min="5889" max="5889" width="15.5703125" style="85" customWidth="1"/>
    <col min="5890" max="5890" width="9.42578125" style="85" customWidth="1"/>
    <col min="5891" max="5891" width="17" style="85" customWidth="1"/>
    <col min="5892" max="5893" width="16.140625" style="85" customWidth="1"/>
    <col min="5894" max="5894" width="14.5703125" style="85" customWidth="1"/>
    <col min="5895" max="5895" width="12.42578125" style="85" customWidth="1"/>
    <col min="5896" max="5896" width="12.85546875" style="85" customWidth="1"/>
    <col min="5897" max="5897" width="10.7109375" style="85" customWidth="1"/>
    <col min="5898" max="5899" width="10.140625" style="85" customWidth="1"/>
    <col min="5900" max="5900" width="15.85546875" style="85" customWidth="1"/>
    <col min="5901" max="6144" width="9.140625" style="85"/>
    <col min="6145" max="6145" width="15.5703125" style="85" customWidth="1"/>
    <col min="6146" max="6146" width="9.42578125" style="85" customWidth="1"/>
    <col min="6147" max="6147" width="17" style="85" customWidth="1"/>
    <col min="6148" max="6149" width="16.140625" style="85" customWidth="1"/>
    <col min="6150" max="6150" width="14.5703125" style="85" customWidth="1"/>
    <col min="6151" max="6151" width="12.42578125" style="85" customWidth="1"/>
    <col min="6152" max="6152" width="12.85546875" style="85" customWidth="1"/>
    <col min="6153" max="6153" width="10.7109375" style="85" customWidth="1"/>
    <col min="6154" max="6155" width="10.140625" style="85" customWidth="1"/>
    <col min="6156" max="6156" width="15.85546875" style="85" customWidth="1"/>
    <col min="6157" max="6400" width="9.140625" style="85"/>
    <col min="6401" max="6401" width="15.5703125" style="85" customWidth="1"/>
    <col min="6402" max="6402" width="9.42578125" style="85" customWidth="1"/>
    <col min="6403" max="6403" width="17" style="85" customWidth="1"/>
    <col min="6404" max="6405" width="16.140625" style="85" customWidth="1"/>
    <col min="6406" max="6406" width="14.5703125" style="85" customWidth="1"/>
    <col min="6407" max="6407" width="12.42578125" style="85" customWidth="1"/>
    <col min="6408" max="6408" width="12.85546875" style="85" customWidth="1"/>
    <col min="6409" max="6409" width="10.7109375" style="85" customWidth="1"/>
    <col min="6410" max="6411" width="10.140625" style="85" customWidth="1"/>
    <col min="6412" max="6412" width="15.85546875" style="85" customWidth="1"/>
    <col min="6413" max="6656" width="9.140625" style="85"/>
    <col min="6657" max="6657" width="15.5703125" style="85" customWidth="1"/>
    <col min="6658" max="6658" width="9.42578125" style="85" customWidth="1"/>
    <col min="6659" max="6659" width="17" style="85" customWidth="1"/>
    <col min="6660" max="6661" width="16.140625" style="85" customWidth="1"/>
    <col min="6662" max="6662" width="14.5703125" style="85" customWidth="1"/>
    <col min="6663" max="6663" width="12.42578125" style="85" customWidth="1"/>
    <col min="6664" max="6664" width="12.85546875" style="85" customWidth="1"/>
    <col min="6665" max="6665" width="10.7109375" style="85" customWidth="1"/>
    <col min="6666" max="6667" width="10.140625" style="85" customWidth="1"/>
    <col min="6668" max="6668" width="15.85546875" style="85" customWidth="1"/>
    <col min="6669" max="6912" width="9.140625" style="85"/>
    <col min="6913" max="6913" width="15.5703125" style="85" customWidth="1"/>
    <col min="6914" max="6914" width="9.42578125" style="85" customWidth="1"/>
    <col min="6915" max="6915" width="17" style="85" customWidth="1"/>
    <col min="6916" max="6917" width="16.140625" style="85" customWidth="1"/>
    <col min="6918" max="6918" width="14.5703125" style="85" customWidth="1"/>
    <col min="6919" max="6919" width="12.42578125" style="85" customWidth="1"/>
    <col min="6920" max="6920" width="12.85546875" style="85" customWidth="1"/>
    <col min="6921" max="6921" width="10.7109375" style="85" customWidth="1"/>
    <col min="6922" max="6923" width="10.140625" style="85" customWidth="1"/>
    <col min="6924" max="6924" width="15.85546875" style="85" customWidth="1"/>
    <col min="6925" max="7168" width="9.140625" style="85"/>
    <col min="7169" max="7169" width="15.5703125" style="85" customWidth="1"/>
    <col min="7170" max="7170" width="9.42578125" style="85" customWidth="1"/>
    <col min="7171" max="7171" width="17" style="85" customWidth="1"/>
    <col min="7172" max="7173" width="16.140625" style="85" customWidth="1"/>
    <col min="7174" max="7174" width="14.5703125" style="85" customWidth="1"/>
    <col min="7175" max="7175" width="12.42578125" style="85" customWidth="1"/>
    <col min="7176" max="7176" width="12.85546875" style="85" customWidth="1"/>
    <col min="7177" max="7177" width="10.7109375" style="85" customWidth="1"/>
    <col min="7178" max="7179" width="10.140625" style="85" customWidth="1"/>
    <col min="7180" max="7180" width="15.85546875" style="85" customWidth="1"/>
    <col min="7181" max="7424" width="9.140625" style="85"/>
    <col min="7425" max="7425" width="15.5703125" style="85" customWidth="1"/>
    <col min="7426" max="7426" width="9.42578125" style="85" customWidth="1"/>
    <col min="7427" max="7427" width="17" style="85" customWidth="1"/>
    <col min="7428" max="7429" width="16.140625" style="85" customWidth="1"/>
    <col min="7430" max="7430" width="14.5703125" style="85" customWidth="1"/>
    <col min="7431" max="7431" width="12.42578125" style="85" customWidth="1"/>
    <col min="7432" max="7432" width="12.85546875" style="85" customWidth="1"/>
    <col min="7433" max="7433" width="10.7109375" style="85" customWidth="1"/>
    <col min="7434" max="7435" width="10.140625" style="85" customWidth="1"/>
    <col min="7436" max="7436" width="15.85546875" style="85" customWidth="1"/>
    <col min="7437" max="7680" width="9.140625" style="85"/>
    <col min="7681" max="7681" width="15.5703125" style="85" customWidth="1"/>
    <col min="7682" max="7682" width="9.42578125" style="85" customWidth="1"/>
    <col min="7683" max="7683" width="17" style="85" customWidth="1"/>
    <col min="7684" max="7685" width="16.140625" style="85" customWidth="1"/>
    <col min="7686" max="7686" width="14.5703125" style="85" customWidth="1"/>
    <col min="7687" max="7687" width="12.42578125" style="85" customWidth="1"/>
    <col min="7688" max="7688" width="12.85546875" style="85" customWidth="1"/>
    <col min="7689" max="7689" width="10.7109375" style="85" customWidth="1"/>
    <col min="7690" max="7691" width="10.140625" style="85" customWidth="1"/>
    <col min="7692" max="7692" width="15.85546875" style="85" customWidth="1"/>
    <col min="7693" max="7936" width="9.140625" style="85"/>
    <col min="7937" max="7937" width="15.5703125" style="85" customWidth="1"/>
    <col min="7938" max="7938" width="9.42578125" style="85" customWidth="1"/>
    <col min="7939" max="7939" width="17" style="85" customWidth="1"/>
    <col min="7940" max="7941" width="16.140625" style="85" customWidth="1"/>
    <col min="7942" max="7942" width="14.5703125" style="85" customWidth="1"/>
    <col min="7943" max="7943" width="12.42578125" style="85" customWidth="1"/>
    <col min="7944" max="7944" width="12.85546875" style="85" customWidth="1"/>
    <col min="7945" max="7945" width="10.7109375" style="85" customWidth="1"/>
    <col min="7946" max="7947" width="10.140625" style="85" customWidth="1"/>
    <col min="7948" max="7948" width="15.85546875" style="85" customWidth="1"/>
    <col min="7949" max="8192" width="9.140625" style="85"/>
    <col min="8193" max="8193" width="15.5703125" style="85" customWidth="1"/>
    <col min="8194" max="8194" width="9.42578125" style="85" customWidth="1"/>
    <col min="8195" max="8195" width="17" style="85" customWidth="1"/>
    <col min="8196" max="8197" width="16.140625" style="85" customWidth="1"/>
    <col min="8198" max="8198" width="14.5703125" style="85" customWidth="1"/>
    <col min="8199" max="8199" width="12.42578125" style="85" customWidth="1"/>
    <col min="8200" max="8200" width="12.85546875" style="85" customWidth="1"/>
    <col min="8201" max="8201" width="10.7109375" style="85" customWidth="1"/>
    <col min="8202" max="8203" width="10.140625" style="85" customWidth="1"/>
    <col min="8204" max="8204" width="15.85546875" style="85" customWidth="1"/>
    <col min="8205" max="8448" width="9.140625" style="85"/>
    <col min="8449" max="8449" width="15.5703125" style="85" customWidth="1"/>
    <col min="8450" max="8450" width="9.42578125" style="85" customWidth="1"/>
    <col min="8451" max="8451" width="17" style="85" customWidth="1"/>
    <col min="8452" max="8453" width="16.140625" style="85" customWidth="1"/>
    <col min="8454" max="8454" width="14.5703125" style="85" customWidth="1"/>
    <col min="8455" max="8455" width="12.42578125" style="85" customWidth="1"/>
    <col min="8456" max="8456" width="12.85546875" style="85" customWidth="1"/>
    <col min="8457" max="8457" width="10.7109375" style="85" customWidth="1"/>
    <col min="8458" max="8459" width="10.140625" style="85" customWidth="1"/>
    <col min="8460" max="8460" width="15.85546875" style="85" customWidth="1"/>
    <col min="8461" max="8704" width="9.140625" style="85"/>
    <col min="8705" max="8705" width="15.5703125" style="85" customWidth="1"/>
    <col min="8706" max="8706" width="9.42578125" style="85" customWidth="1"/>
    <col min="8707" max="8707" width="17" style="85" customWidth="1"/>
    <col min="8708" max="8709" width="16.140625" style="85" customWidth="1"/>
    <col min="8710" max="8710" width="14.5703125" style="85" customWidth="1"/>
    <col min="8711" max="8711" width="12.42578125" style="85" customWidth="1"/>
    <col min="8712" max="8712" width="12.85546875" style="85" customWidth="1"/>
    <col min="8713" max="8713" width="10.7109375" style="85" customWidth="1"/>
    <col min="8714" max="8715" width="10.140625" style="85" customWidth="1"/>
    <col min="8716" max="8716" width="15.85546875" style="85" customWidth="1"/>
    <col min="8717" max="8960" width="9.140625" style="85"/>
    <col min="8961" max="8961" width="15.5703125" style="85" customWidth="1"/>
    <col min="8962" max="8962" width="9.42578125" style="85" customWidth="1"/>
    <col min="8963" max="8963" width="17" style="85" customWidth="1"/>
    <col min="8964" max="8965" width="16.140625" style="85" customWidth="1"/>
    <col min="8966" max="8966" width="14.5703125" style="85" customWidth="1"/>
    <col min="8967" max="8967" width="12.42578125" style="85" customWidth="1"/>
    <col min="8968" max="8968" width="12.85546875" style="85" customWidth="1"/>
    <col min="8969" max="8969" width="10.7109375" style="85" customWidth="1"/>
    <col min="8970" max="8971" width="10.140625" style="85" customWidth="1"/>
    <col min="8972" max="8972" width="15.85546875" style="85" customWidth="1"/>
    <col min="8973" max="9216" width="9.140625" style="85"/>
    <col min="9217" max="9217" width="15.5703125" style="85" customWidth="1"/>
    <col min="9218" max="9218" width="9.42578125" style="85" customWidth="1"/>
    <col min="9219" max="9219" width="17" style="85" customWidth="1"/>
    <col min="9220" max="9221" width="16.140625" style="85" customWidth="1"/>
    <col min="9222" max="9222" width="14.5703125" style="85" customWidth="1"/>
    <col min="9223" max="9223" width="12.42578125" style="85" customWidth="1"/>
    <col min="9224" max="9224" width="12.85546875" style="85" customWidth="1"/>
    <col min="9225" max="9225" width="10.7109375" style="85" customWidth="1"/>
    <col min="9226" max="9227" width="10.140625" style="85" customWidth="1"/>
    <col min="9228" max="9228" width="15.85546875" style="85" customWidth="1"/>
    <col min="9229" max="9472" width="9.140625" style="85"/>
    <col min="9473" max="9473" width="15.5703125" style="85" customWidth="1"/>
    <col min="9474" max="9474" width="9.42578125" style="85" customWidth="1"/>
    <col min="9475" max="9475" width="17" style="85" customWidth="1"/>
    <col min="9476" max="9477" width="16.140625" style="85" customWidth="1"/>
    <col min="9478" max="9478" width="14.5703125" style="85" customWidth="1"/>
    <col min="9479" max="9479" width="12.42578125" style="85" customWidth="1"/>
    <col min="9480" max="9480" width="12.85546875" style="85" customWidth="1"/>
    <col min="9481" max="9481" width="10.7109375" style="85" customWidth="1"/>
    <col min="9482" max="9483" width="10.140625" style="85" customWidth="1"/>
    <col min="9484" max="9484" width="15.85546875" style="85" customWidth="1"/>
    <col min="9485" max="9728" width="9.140625" style="85"/>
    <col min="9729" max="9729" width="15.5703125" style="85" customWidth="1"/>
    <col min="9730" max="9730" width="9.42578125" style="85" customWidth="1"/>
    <col min="9731" max="9731" width="17" style="85" customWidth="1"/>
    <col min="9732" max="9733" width="16.140625" style="85" customWidth="1"/>
    <col min="9734" max="9734" width="14.5703125" style="85" customWidth="1"/>
    <col min="9735" max="9735" width="12.42578125" style="85" customWidth="1"/>
    <col min="9736" max="9736" width="12.85546875" style="85" customWidth="1"/>
    <col min="9737" max="9737" width="10.7109375" style="85" customWidth="1"/>
    <col min="9738" max="9739" width="10.140625" style="85" customWidth="1"/>
    <col min="9740" max="9740" width="15.85546875" style="85" customWidth="1"/>
    <col min="9741" max="9984" width="9.140625" style="85"/>
    <col min="9985" max="9985" width="15.5703125" style="85" customWidth="1"/>
    <col min="9986" max="9986" width="9.42578125" style="85" customWidth="1"/>
    <col min="9987" max="9987" width="17" style="85" customWidth="1"/>
    <col min="9988" max="9989" width="16.140625" style="85" customWidth="1"/>
    <col min="9990" max="9990" width="14.5703125" style="85" customWidth="1"/>
    <col min="9991" max="9991" width="12.42578125" style="85" customWidth="1"/>
    <col min="9992" max="9992" width="12.85546875" style="85" customWidth="1"/>
    <col min="9993" max="9993" width="10.7109375" style="85" customWidth="1"/>
    <col min="9994" max="9995" width="10.140625" style="85" customWidth="1"/>
    <col min="9996" max="9996" width="15.85546875" style="85" customWidth="1"/>
    <col min="9997" max="10240" width="9.140625" style="85"/>
    <col min="10241" max="10241" width="15.5703125" style="85" customWidth="1"/>
    <col min="10242" max="10242" width="9.42578125" style="85" customWidth="1"/>
    <col min="10243" max="10243" width="17" style="85" customWidth="1"/>
    <col min="10244" max="10245" width="16.140625" style="85" customWidth="1"/>
    <col min="10246" max="10246" width="14.5703125" style="85" customWidth="1"/>
    <col min="10247" max="10247" width="12.42578125" style="85" customWidth="1"/>
    <col min="10248" max="10248" width="12.85546875" style="85" customWidth="1"/>
    <col min="10249" max="10249" width="10.7109375" style="85" customWidth="1"/>
    <col min="10250" max="10251" width="10.140625" style="85" customWidth="1"/>
    <col min="10252" max="10252" width="15.85546875" style="85" customWidth="1"/>
    <col min="10253" max="10496" width="9.140625" style="85"/>
    <col min="10497" max="10497" width="15.5703125" style="85" customWidth="1"/>
    <col min="10498" max="10498" width="9.42578125" style="85" customWidth="1"/>
    <col min="10499" max="10499" width="17" style="85" customWidth="1"/>
    <col min="10500" max="10501" width="16.140625" style="85" customWidth="1"/>
    <col min="10502" max="10502" width="14.5703125" style="85" customWidth="1"/>
    <col min="10503" max="10503" width="12.42578125" style="85" customWidth="1"/>
    <col min="10504" max="10504" width="12.85546875" style="85" customWidth="1"/>
    <col min="10505" max="10505" width="10.7109375" style="85" customWidth="1"/>
    <col min="10506" max="10507" width="10.140625" style="85" customWidth="1"/>
    <col min="10508" max="10508" width="15.85546875" style="85" customWidth="1"/>
    <col min="10509" max="10752" width="9.140625" style="85"/>
    <col min="10753" max="10753" width="15.5703125" style="85" customWidth="1"/>
    <col min="10754" max="10754" width="9.42578125" style="85" customWidth="1"/>
    <col min="10755" max="10755" width="17" style="85" customWidth="1"/>
    <col min="10756" max="10757" width="16.140625" style="85" customWidth="1"/>
    <col min="10758" max="10758" width="14.5703125" style="85" customWidth="1"/>
    <col min="10759" max="10759" width="12.42578125" style="85" customWidth="1"/>
    <col min="10760" max="10760" width="12.85546875" style="85" customWidth="1"/>
    <col min="10761" max="10761" width="10.7109375" style="85" customWidth="1"/>
    <col min="10762" max="10763" width="10.140625" style="85" customWidth="1"/>
    <col min="10764" max="10764" width="15.85546875" style="85" customWidth="1"/>
    <col min="10765" max="11008" width="9.140625" style="85"/>
    <col min="11009" max="11009" width="15.5703125" style="85" customWidth="1"/>
    <col min="11010" max="11010" width="9.42578125" style="85" customWidth="1"/>
    <col min="11011" max="11011" width="17" style="85" customWidth="1"/>
    <col min="11012" max="11013" width="16.140625" style="85" customWidth="1"/>
    <col min="11014" max="11014" width="14.5703125" style="85" customWidth="1"/>
    <col min="11015" max="11015" width="12.42578125" style="85" customWidth="1"/>
    <col min="11016" max="11016" width="12.85546875" style="85" customWidth="1"/>
    <col min="11017" max="11017" width="10.7109375" style="85" customWidth="1"/>
    <col min="11018" max="11019" width="10.140625" style="85" customWidth="1"/>
    <col min="11020" max="11020" width="15.85546875" style="85" customWidth="1"/>
    <col min="11021" max="11264" width="9.140625" style="85"/>
    <col min="11265" max="11265" width="15.5703125" style="85" customWidth="1"/>
    <col min="11266" max="11266" width="9.42578125" style="85" customWidth="1"/>
    <col min="11267" max="11267" width="17" style="85" customWidth="1"/>
    <col min="11268" max="11269" width="16.140625" style="85" customWidth="1"/>
    <col min="11270" max="11270" width="14.5703125" style="85" customWidth="1"/>
    <col min="11271" max="11271" width="12.42578125" style="85" customWidth="1"/>
    <col min="11272" max="11272" width="12.85546875" style="85" customWidth="1"/>
    <col min="11273" max="11273" width="10.7109375" style="85" customWidth="1"/>
    <col min="11274" max="11275" width="10.140625" style="85" customWidth="1"/>
    <col min="11276" max="11276" width="15.85546875" style="85" customWidth="1"/>
    <col min="11277" max="11520" width="9.140625" style="85"/>
    <col min="11521" max="11521" width="15.5703125" style="85" customWidth="1"/>
    <col min="11522" max="11522" width="9.42578125" style="85" customWidth="1"/>
    <col min="11523" max="11523" width="17" style="85" customWidth="1"/>
    <col min="11524" max="11525" width="16.140625" style="85" customWidth="1"/>
    <col min="11526" max="11526" width="14.5703125" style="85" customWidth="1"/>
    <col min="11527" max="11527" width="12.42578125" style="85" customWidth="1"/>
    <col min="11528" max="11528" width="12.85546875" style="85" customWidth="1"/>
    <col min="11529" max="11529" width="10.7109375" style="85" customWidth="1"/>
    <col min="11530" max="11531" width="10.140625" style="85" customWidth="1"/>
    <col min="11532" max="11532" width="15.85546875" style="85" customWidth="1"/>
    <col min="11533" max="11776" width="9.140625" style="85"/>
    <col min="11777" max="11777" width="15.5703125" style="85" customWidth="1"/>
    <col min="11778" max="11778" width="9.42578125" style="85" customWidth="1"/>
    <col min="11779" max="11779" width="17" style="85" customWidth="1"/>
    <col min="11780" max="11781" width="16.140625" style="85" customWidth="1"/>
    <col min="11782" max="11782" width="14.5703125" style="85" customWidth="1"/>
    <col min="11783" max="11783" width="12.42578125" style="85" customWidth="1"/>
    <col min="11784" max="11784" width="12.85546875" style="85" customWidth="1"/>
    <col min="11785" max="11785" width="10.7109375" style="85" customWidth="1"/>
    <col min="11786" max="11787" width="10.140625" style="85" customWidth="1"/>
    <col min="11788" max="11788" width="15.85546875" style="85" customWidth="1"/>
    <col min="11789" max="12032" width="9.140625" style="85"/>
    <col min="12033" max="12033" width="15.5703125" style="85" customWidth="1"/>
    <col min="12034" max="12034" width="9.42578125" style="85" customWidth="1"/>
    <col min="12035" max="12035" width="17" style="85" customWidth="1"/>
    <col min="12036" max="12037" width="16.140625" style="85" customWidth="1"/>
    <col min="12038" max="12038" width="14.5703125" style="85" customWidth="1"/>
    <col min="12039" max="12039" width="12.42578125" style="85" customWidth="1"/>
    <col min="12040" max="12040" width="12.85546875" style="85" customWidth="1"/>
    <col min="12041" max="12041" width="10.7109375" style="85" customWidth="1"/>
    <col min="12042" max="12043" width="10.140625" style="85" customWidth="1"/>
    <col min="12044" max="12044" width="15.85546875" style="85" customWidth="1"/>
    <col min="12045" max="12288" width="9.140625" style="85"/>
    <col min="12289" max="12289" width="15.5703125" style="85" customWidth="1"/>
    <col min="12290" max="12290" width="9.42578125" style="85" customWidth="1"/>
    <col min="12291" max="12291" width="17" style="85" customWidth="1"/>
    <col min="12292" max="12293" width="16.140625" style="85" customWidth="1"/>
    <col min="12294" max="12294" width="14.5703125" style="85" customWidth="1"/>
    <col min="12295" max="12295" width="12.42578125" style="85" customWidth="1"/>
    <col min="12296" max="12296" width="12.85546875" style="85" customWidth="1"/>
    <col min="12297" max="12297" width="10.7109375" style="85" customWidth="1"/>
    <col min="12298" max="12299" width="10.140625" style="85" customWidth="1"/>
    <col min="12300" max="12300" width="15.85546875" style="85" customWidth="1"/>
    <col min="12301" max="12544" width="9.140625" style="85"/>
    <col min="12545" max="12545" width="15.5703125" style="85" customWidth="1"/>
    <col min="12546" max="12546" width="9.42578125" style="85" customWidth="1"/>
    <col min="12547" max="12547" width="17" style="85" customWidth="1"/>
    <col min="12548" max="12549" width="16.140625" style="85" customWidth="1"/>
    <col min="12550" max="12550" width="14.5703125" style="85" customWidth="1"/>
    <col min="12551" max="12551" width="12.42578125" style="85" customWidth="1"/>
    <col min="12552" max="12552" width="12.85546875" style="85" customWidth="1"/>
    <col min="12553" max="12553" width="10.7109375" style="85" customWidth="1"/>
    <col min="12554" max="12555" width="10.140625" style="85" customWidth="1"/>
    <col min="12556" max="12556" width="15.85546875" style="85" customWidth="1"/>
    <col min="12557" max="12800" width="9.140625" style="85"/>
    <col min="12801" max="12801" width="15.5703125" style="85" customWidth="1"/>
    <col min="12802" max="12802" width="9.42578125" style="85" customWidth="1"/>
    <col min="12803" max="12803" width="17" style="85" customWidth="1"/>
    <col min="12804" max="12805" width="16.140625" style="85" customWidth="1"/>
    <col min="12806" max="12806" width="14.5703125" style="85" customWidth="1"/>
    <col min="12807" max="12807" width="12.42578125" style="85" customWidth="1"/>
    <col min="12808" max="12808" width="12.85546875" style="85" customWidth="1"/>
    <col min="12809" max="12809" width="10.7109375" style="85" customWidth="1"/>
    <col min="12810" max="12811" width="10.140625" style="85" customWidth="1"/>
    <col min="12812" max="12812" width="15.85546875" style="85" customWidth="1"/>
    <col min="12813" max="13056" width="9.140625" style="85"/>
    <col min="13057" max="13057" width="15.5703125" style="85" customWidth="1"/>
    <col min="13058" max="13058" width="9.42578125" style="85" customWidth="1"/>
    <col min="13059" max="13059" width="17" style="85" customWidth="1"/>
    <col min="13060" max="13061" width="16.140625" style="85" customWidth="1"/>
    <col min="13062" max="13062" width="14.5703125" style="85" customWidth="1"/>
    <col min="13063" max="13063" width="12.42578125" style="85" customWidth="1"/>
    <col min="13064" max="13064" width="12.85546875" style="85" customWidth="1"/>
    <col min="13065" max="13065" width="10.7109375" style="85" customWidth="1"/>
    <col min="13066" max="13067" width="10.140625" style="85" customWidth="1"/>
    <col min="13068" max="13068" width="15.85546875" style="85" customWidth="1"/>
    <col min="13069" max="13312" width="9.140625" style="85"/>
    <col min="13313" max="13313" width="15.5703125" style="85" customWidth="1"/>
    <col min="13314" max="13314" width="9.42578125" style="85" customWidth="1"/>
    <col min="13315" max="13315" width="17" style="85" customWidth="1"/>
    <col min="13316" max="13317" width="16.140625" style="85" customWidth="1"/>
    <col min="13318" max="13318" width="14.5703125" style="85" customWidth="1"/>
    <col min="13319" max="13319" width="12.42578125" style="85" customWidth="1"/>
    <col min="13320" max="13320" width="12.85546875" style="85" customWidth="1"/>
    <col min="13321" max="13321" width="10.7109375" style="85" customWidth="1"/>
    <col min="13322" max="13323" width="10.140625" style="85" customWidth="1"/>
    <col min="13324" max="13324" width="15.85546875" style="85" customWidth="1"/>
    <col min="13325" max="13568" width="9.140625" style="85"/>
    <col min="13569" max="13569" width="15.5703125" style="85" customWidth="1"/>
    <col min="13570" max="13570" width="9.42578125" style="85" customWidth="1"/>
    <col min="13571" max="13571" width="17" style="85" customWidth="1"/>
    <col min="13572" max="13573" width="16.140625" style="85" customWidth="1"/>
    <col min="13574" max="13574" width="14.5703125" style="85" customWidth="1"/>
    <col min="13575" max="13575" width="12.42578125" style="85" customWidth="1"/>
    <col min="13576" max="13576" width="12.85546875" style="85" customWidth="1"/>
    <col min="13577" max="13577" width="10.7109375" style="85" customWidth="1"/>
    <col min="13578" max="13579" width="10.140625" style="85" customWidth="1"/>
    <col min="13580" max="13580" width="15.85546875" style="85" customWidth="1"/>
    <col min="13581" max="13824" width="9.140625" style="85"/>
    <col min="13825" max="13825" width="15.5703125" style="85" customWidth="1"/>
    <col min="13826" max="13826" width="9.42578125" style="85" customWidth="1"/>
    <col min="13827" max="13827" width="17" style="85" customWidth="1"/>
    <col min="13828" max="13829" width="16.140625" style="85" customWidth="1"/>
    <col min="13830" max="13830" width="14.5703125" style="85" customWidth="1"/>
    <col min="13831" max="13831" width="12.42578125" style="85" customWidth="1"/>
    <col min="13832" max="13832" width="12.85546875" style="85" customWidth="1"/>
    <col min="13833" max="13833" width="10.7109375" style="85" customWidth="1"/>
    <col min="13834" max="13835" width="10.140625" style="85" customWidth="1"/>
    <col min="13836" max="13836" width="15.85546875" style="85" customWidth="1"/>
    <col min="13837" max="14080" width="9.140625" style="85"/>
    <col min="14081" max="14081" width="15.5703125" style="85" customWidth="1"/>
    <col min="14082" max="14082" width="9.42578125" style="85" customWidth="1"/>
    <col min="14083" max="14083" width="17" style="85" customWidth="1"/>
    <col min="14084" max="14085" width="16.140625" style="85" customWidth="1"/>
    <col min="14086" max="14086" width="14.5703125" style="85" customWidth="1"/>
    <col min="14087" max="14087" width="12.42578125" style="85" customWidth="1"/>
    <col min="14088" max="14088" width="12.85546875" style="85" customWidth="1"/>
    <col min="14089" max="14089" width="10.7109375" style="85" customWidth="1"/>
    <col min="14090" max="14091" width="10.140625" style="85" customWidth="1"/>
    <col min="14092" max="14092" width="15.85546875" style="85" customWidth="1"/>
    <col min="14093" max="14336" width="9.140625" style="85"/>
    <col min="14337" max="14337" width="15.5703125" style="85" customWidth="1"/>
    <col min="14338" max="14338" width="9.42578125" style="85" customWidth="1"/>
    <col min="14339" max="14339" width="17" style="85" customWidth="1"/>
    <col min="14340" max="14341" width="16.140625" style="85" customWidth="1"/>
    <col min="14342" max="14342" width="14.5703125" style="85" customWidth="1"/>
    <col min="14343" max="14343" width="12.42578125" style="85" customWidth="1"/>
    <col min="14344" max="14344" width="12.85546875" style="85" customWidth="1"/>
    <col min="14345" max="14345" width="10.7109375" style="85" customWidth="1"/>
    <col min="14346" max="14347" width="10.140625" style="85" customWidth="1"/>
    <col min="14348" max="14348" width="15.85546875" style="85" customWidth="1"/>
    <col min="14349" max="14592" width="9.140625" style="85"/>
    <col min="14593" max="14593" width="15.5703125" style="85" customWidth="1"/>
    <col min="14594" max="14594" width="9.42578125" style="85" customWidth="1"/>
    <col min="14595" max="14595" width="17" style="85" customWidth="1"/>
    <col min="14596" max="14597" width="16.140625" style="85" customWidth="1"/>
    <col min="14598" max="14598" width="14.5703125" style="85" customWidth="1"/>
    <col min="14599" max="14599" width="12.42578125" style="85" customWidth="1"/>
    <col min="14600" max="14600" width="12.85546875" style="85" customWidth="1"/>
    <col min="14601" max="14601" width="10.7109375" style="85" customWidth="1"/>
    <col min="14602" max="14603" width="10.140625" style="85" customWidth="1"/>
    <col min="14604" max="14604" width="15.85546875" style="85" customWidth="1"/>
    <col min="14605" max="14848" width="9.140625" style="85"/>
    <col min="14849" max="14849" width="15.5703125" style="85" customWidth="1"/>
    <col min="14850" max="14850" width="9.42578125" style="85" customWidth="1"/>
    <col min="14851" max="14851" width="17" style="85" customWidth="1"/>
    <col min="14852" max="14853" width="16.140625" style="85" customWidth="1"/>
    <col min="14854" max="14854" width="14.5703125" style="85" customWidth="1"/>
    <col min="14855" max="14855" width="12.42578125" style="85" customWidth="1"/>
    <col min="14856" max="14856" width="12.85546875" style="85" customWidth="1"/>
    <col min="14857" max="14857" width="10.7109375" style="85" customWidth="1"/>
    <col min="14858" max="14859" width="10.140625" style="85" customWidth="1"/>
    <col min="14860" max="14860" width="15.85546875" style="85" customWidth="1"/>
    <col min="14861" max="15104" width="9.140625" style="85"/>
    <col min="15105" max="15105" width="15.5703125" style="85" customWidth="1"/>
    <col min="15106" max="15106" width="9.42578125" style="85" customWidth="1"/>
    <col min="15107" max="15107" width="17" style="85" customWidth="1"/>
    <col min="15108" max="15109" width="16.140625" style="85" customWidth="1"/>
    <col min="15110" max="15110" width="14.5703125" style="85" customWidth="1"/>
    <col min="15111" max="15111" width="12.42578125" style="85" customWidth="1"/>
    <col min="15112" max="15112" width="12.85546875" style="85" customWidth="1"/>
    <col min="15113" max="15113" width="10.7109375" style="85" customWidth="1"/>
    <col min="15114" max="15115" width="10.140625" style="85" customWidth="1"/>
    <col min="15116" max="15116" width="15.85546875" style="85" customWidth="1"/>
    <col min="15117" max="15360" width="9.140625" style="85"/>
    <col min="15361" max="15361" width="15.5703125" style="85" customWidth="1"/>
    <col min="15362" max="15362" width="9.42578125" style="85" customWidth="1"/>
    <col min="15363" max="15363" width="17" style="85" customWidth="1"/>
    <col min="15364" max="15365" width="16.140625" style="85" customWidth="1"/>
    <col min="15366" max="15366" width="14.5703125" style="85" customWidth="1"/>
    <col min="15367" max="15367" width="12.42578125" style="85" customWidth="1"/>
    <col min="15368" max="15368" width="12.85546875" style="85" customWidth="1"/>
    <col min="15369" max="15369" width="10.7109375" style="85" customWidth="1"/>
    <col min="15370" max="15371" width="10.140625" style="85" customWidth="1"/>
    <col min="15372" max="15372" width="15.85546875" style="85" customWidth="1"/>
    <col min="15373" max="15616" width="9.140625" style="85"/>
    <col min="15617" max="15617" width="15.5703125" style="85" customWidth="1"/>
    <col min="15618" max="15618" width="9.42578125" style="85" customWidth="1"/>
    <col min="15619" max="15619" width="17" style="85" customWidth="1"/>
    <col min="15620" max="15621" width="16.140625" style="85" customWidth="1"/>
    <col min="15622" max="15622" width="14.5703125" style="85" customWidth="1"/>
    <col min="15623" max="15623" width="12.42578125" style="85" customWidth="1"/>
    <col min="15624" max="15624" width="12.85546875" style="85" customWidth="1"/>
    <col min="15625" max="15625" width="10.7109375" style="85" customWidth="1"/>
    <col min="15626" max="15627" width="10.140625" style="85" customWidth="1"/>
    <col min="15628" max="15628" width="15.85546875" style="85" customWidth="1"/>
    <col min="15629" max="15872" width="9.140625" style="85"/>
    <col min="15873" max="15873" width="15.5703125" style="85" customWidth="1"/>
    <col min="15874" max="15874" width="9.42578125" style="85" customWidth="1"/>
    <col min="15875" max="15875" width="17" style="85" customWidth="1"/>
    <col min="15876" max="15877" width="16.140625" style="85" customWidth="1"/>
    <col min="15878" max="15878" width="14.5703125" style="85" customWidth="1"/>
    <col min="15879" max="15879" width="12.42578125" style="85" customWidth="1"/>
    <col min="15880" max="15880" width="12.85546875" style="85" customWidth="1"/>
    <col min="15881" max="15881" width="10.7109375" style="85" customWidth="1"/>
    <col min="15882" max="15883" width="10.140625" style="85" customWidth="1"/>
    <col min="15884" max="15884" width="15.85546875" style="85" customWidth="1"/>
    <col min="15885" max="16128" width="9.140625" style="85"/>
    <col min="16129" max="16129" width="15.5703125" style="85" customWidth="1"/>
    <col min="16130" max="16130" width="9.42578125" style="85" customWidth="1"/>
    <col min="16131" max="16131" width="17" style="85" customWidth="1"/>
    <col min="16132" max="16133" width="16.140625" style="85" customWidth="1"/>
    <col min="16134" max="16134" width="14.5703125" style="85" customWidth="1"/>
    <col min="16135" max="16135" width="12.42578125" style="85" customWidth="1"/>
    <col min="16136" max="16136" width="12.85546875" style="85" customWidth="1"/>
    <col min="16137" max="16137" width="10.7109375" style="85" customWidth="1"/>
    <col min="16138" max="16139" width="10.140625" style="85" customWidth="1"/>
    <col min="16140" max="16140" width="15.85546875" style="85" customWidth="1"/>
    <col min="16141" max="16384" width="9.140625" style="85"/>
  </cols>
  <sheetData>
    <row r="1" spans="1:12" ht="30.75" customHeight="1" thickBot="1" x14ac:dyDescent="0.25">
      <c r="A1" s="238" t="s">
        <v>77</v>
      </c>
      <c r="B1" s="238"/>
      <c r="C1" s="238"/>
      <c r="D1" s="238"/>
      <c r="E1" s="238"/>
      <c r="F1" s="238"/>
      <c r="G1" s="238"/>
    </row>
    <row r="2" spans="1:12" s="91" customFormat="1" ht="50.25" customHeight="1" x14ac:dyDescent="0.2">
      <c r="A2" s="86" t="s">
        <v>78</v>
      </c>
      <c r="B2" s="87" t="s">
        <v>79</v>
      </c>
      <c r="C2" s="88" t="s">
        <v>80</v>
      </c>
      <c r="D2" s="88" t="s">
        <v>81</v>
      </c>
      <c r="E2" s="88"/>
      <c r="F2" s="88" t="s">
        <v>82</v>
      </c>
      <c r="G2" s="88" t="s">
        <v>83</v>
      </c>
      <c r="H2" s="88" t="s">
        <v>84</v>
      </c>
      <c r="I2" s="88" t="s">
        <v>85</v>
      </c>
      <c r="J2" s="88" t="s">
        <v>86</v>
      </c>
      <c r="K2" s="89" t="s">
        <v>87</v>
      </c>
      <c r="L2" s="90" t="s">
        <v>88</v>
      </c>
    </row>
    <row r="3" spans="1:12" x14ac:dyDescent="0.2">
      <c r="A3" s="98">
        <v>720</v>
      </c>
      <c r="B3" s="99">
        <v>1000</v>
      </c>
      <c r="C3" s="97">
        <f t="shared" ref="C3:C11" si="0">A3*2/3*3.14</f>
        <v>1507.2</v>
      </c>
      <c r="D3" s="97">
        <f t="shared" ref="D3:D11" si="1">A3*3.14</f>
        <v>2260.8000000000002</v>
      </c>
      <c r="E3" s="97"/>
      <c r="F3" s="97">
        <f t="shared" ref="F3:F11" si="2">((2*3.14*(B3/2))/4)+400</f>
        <v>1185</v>
      </c>
      <c r="G3" s="94">
        <f t="shared" ref="G3:G11" si="3">((2*3.14*(B3+(A3/2)/2))/4)+400</f>
        <v>2252.6000000000004</v>
      </c>
      <c r="H3" s="94">
        <f t="shared" ref="H3:H11" si="4">((F3*2+G3)/3)</f>
        <v>1540.8666666666668</v>
      </c>
      <c r="I3" s="95">
        <v>0</v>
      </c>
      <c r="J3" s="96">
        <f t="shared" ref="J3:J11" si="5">C3*H3/10000</f>
        <v>232.23942400000001</v>
      </c>
      <c r="K3" s="97">
        <f t="shared" ref="K3:K11" si="6">D3*H3/10000</f>
        <v>348.35913600000003</v>
      </c>
      <c r="L3" s="97">
        <f t="shared" ref="L3:L11" si="7">SUM(J3*I3)</f>
        <v>0</v>
      </c>
    </row>
    <row r="4" spans="1:12" x14ac:dyDescent="0.2">
      <c r="A4" s="92">
        <v>630</v>
      </c>
      <c r="B4" s="93">
        <v>900</v>
      </c>
      <c r="C4" s="94">
        <f t="shared" si="0"/>
        <v>1318.8</v>
      </c>
      <c r="D4" s="94">
        <f t="shared" si="1"/>
        <v>1978.2</v>
      </c>
      <c r="E4" s="94"/>
      <c r="F4" s="94">
        <f t="shared" si="2"/>
        <v>1106.5</v>
      </c>
      <c r="G4" s="94">
        <f t="shared" si="3"/>
        <v>2060.2750000000001</v>
      </c>
      <c r="H4" s="94">
        <f t="shared" si="4"/>
        <v>1424.425</v>
      </c>
      <c r="I4" s="95">
        <v>0</v>
      </c>
      <c r="J4" s="96">
        <f t="shared" si="5"/>
        <v>187.85316900000001</v>
      </c>
      <c r="K4" s="97">
        <f t="shared" si="6"/>
        <v>281.77975350000003</v>
      </c>
      <c r="L4" s="97">
        <f t="shared" si="7"/>
        <v>0</v>
      </c>
    </row>
    <row r="5" spans="1:12" x14ac:dyDescent="0.2">
      <c r="A5" s="92">
        <v>530</v>
      </c>
      <c r="B5" s="93">
        <v>750</v>
      </c>
      <c r="C5" s="94">
        <f t="shared" si="0"/>
        <v>1109.4666666666667</v>
      </c>
      <c r="D5" s="94">
        <f t="shared" si="1"/>
        <v>1664.2</v>
      </c>
      <c r="E5" s="94"/>
      <c r="F5" s="94">
        <f t="shared" si="2"/>
        <v>988.75</v>
      </c>
      <c r="G5" s="94">
        <f t="shared" si="3"/>
        <v>1785.5250000000001</v>
      </c>
      <c r="H5" s="94">
        <f t="shared" si="4"/>
        <v>1254.3416666666667</v>
      </c>
      <c r="I5" s="95">
        <v>0</v>
      </c>
      <c r="J5" s="96">
        <f t="shared" si="5"/>
        <v>139.16502677777777</v>
      </c>
      <c r="K5" s="97">
        <f t="shared" si="6"/>
        <v>208.74754016666668</v>
      </c>
      <c r="L5" s="97">
        <f t="shared" si="7"/>
        <v>0</v>
      </c>
    </row>
    <row r="6" spans="1:12" x14ac:dyDescent="0.2">
      <c r="A6" s="98">
        <v>426</v>
      </c>
      <c r="B6" s="99">
        <v>600</v>
      </c>
      <c r="C6" s="97">
        <f t="shared" si="0"/>
        <v>891.76</v>
      </c>
      <c r="D6" s="97">
        <f t="shared" si="1"/>
        <v>1337.64</v>
      </c>
      <c r="E6" s="97"/>
      <c r="F6" s="97">
        <f t="shared" si="2"/>
        <v>871</v>
      </c>
      <c r="G6" s="94">
        <f t="shared" si="3"/>
        <v>1509.2050000000002</v>
      </c>
      <c r="H6" s="94">
        <f t="shared" si="4"/>
        <v>1083.7349999999999</v>
      </c>
      <c r="I6" s="95">
        <v>0</v>
      </c>
      <c r="J6" s="96">
        <f t="shared" si="5"/>
        <v>96.643152360000002</v>
      </c>
      <c r="K6" s="97">
        <f t="shared" si="6"/>
        <v>144.96472853999998</v>
      </c>
      <c r="L6" s="97">
        <f t="shared" si="7"/>
        <v>0</v>
      </c>
    </row>
    <row r="7" spans="1:12" x14ac:dyDescent="0.2">
      <c r="A7" s="98">
        <v>325</v>
      </c>
      <c r="B7" s="99">
        <v>450</v>
      </c>
      <c r="C7" s="97">
        <f t="shared" si="0"/>
        <v>680.33333333333337</v>
      </c>
      <c r="D7" s="97">
        <f t="shared" si="1"/>
        <v>1020.5</v>
      </c>
      <c r="E7" s="97"/>
      <c r="F7" s="97">
        <f t="shared" si="2"/>
        <v>753.25</v>
      </c>
      <c r="G7" s="94">
        <f t="shared" si="3"/>
        <v>1234.0625</v>
      </c>
      <c r="H7" s="94">
        <f t="shared" si="4"/>
        <v>913.52083333333337</v>
      </c>
      <c r="I7" s="95">
        <v>0</v>
      </c>
      <c r="J7" s="96">
        <f t="shared" si="5"/>
        <v>62.149867361111113</v>
      </c>
      <c r="K7" s="97">
        <f t="shared" si="6"/>
        <v>93.22480104166668</v>
      </c>
      <c r="L7" s="97">
        <f t="shared" si="7"/>
        <v>0</v>
      </c>
    </row>
    <row r="8" spans="1:12" x14ac:dyDescent="0.2">
      <c r="A8" s="98">
        <v>273</v>
      </c>
      <c r="B8" s="99">
        <v>375</v>
      </c>
      <c r="C8" s="97">
        <f t="shared" si="0"/>
        <v>571.48</v>
      </c>
      <c r="D8" s="97">
        <f t="shared" si="1"/>
        <v>857.22</v>
      </c>
      <c r="E8" s="97"/>
      <c r="F8" s="97">
        <f t="shared" si="2"/>
        <v>694.375</v>
      </c>
      <c r="G8" s="94">
        <f t="shared" si="3"/>
        <v>1095.9025000000001</v>
      </c>
      <c r="H8" s="94">
        <f t="shared" si="4"/>
        <v>828.21750000000009</v>
      </c>
      <c r="I8" s="95">
        <v>0</v>
      </c>
      <c r="J8" s="96">
        <f t="shared" si="5"/>
        <v>47.330973690000008</v>
      </c>
      <c r="K8" s="97">
        <f t="shared" si="6"/>
        <v>70.996460535000011</v>
      </c>
      <c r="L8" s="97">
        <f t="shared" si="7"/>
        <v>0</v>
      </c>
    </row>
    <row r="9" spans="1:12" x14ac:dyDescent="0.2">
      <c r="A9" s="98">
        <v>219</v>
      </c>
      <c r="B9" s="99">
        <v>300</v>
      </c>
      <c r="C9" s="97">
        <f t="shared" si="0"/>
        <v>458.44</v>
      </c>
      <c r="D9" s="97">
        <f t="shared" si="1"/>
        <v>687.66000000000008</v>
      </c>
      <c r="E9" s="97"/>
      <c r="F9" s="97">
        <f t="shared" si="2"/>
        <v>635.5</v>
      </c>
      <c r="G9" s="94">
        <f t="shared" si="3"/>
        <v>956.95749999999998</v>
      </c>
      <c r="H9" s="94">
        <f t="shared" si="4"/>
        <v>742.65250000000003</v>
      </c>
      <c r="I9" s="95">
        <v>0</v>
      </c>
      <c r="J9" s="96">
        <f t="shared" si="5"/>
        <v>34.046161210000001</v>
      </c>
      <c r="K9" s="97">
        <f t="shared" si="6"/>
        <v>51.069241815000012</v>
      </c>
      <c r="L9" s="97">
        <f t="shared" si="7"/>
        <v>0</v>
      </c>
    </row>
    <row r="10" spans="1:12" x14ac:dyDescent="0.2">
      <c r="A10" s="98">
        <v>159</v>
      </c>
      <c r="B10" s="99">
        <v>225</v>
      </c>
      <c r="C10" s="97">
        <f t="shared" si="0"/>
        <v>332.84000000000003</v>
      </c>
      <c r="D10" s="97">
        <f t="shared" si="1"/>
        <v>499.26000000000005</v>
      </c>
      <c r="E10" s="97"/>
      <c r="F10" s="97">
        <f t="shared" si="2"/>
        <v>576.625</v>
      </c>
      <c r="G10" s="94">
        <f t="shared" si="3"/>
        <v>815.65750000000003</v>
      </c>
      <c r="H10" s="94">
        <f t="shared" si="4"/>
        <v>656.30250000000001</v>
      </c>
      <c r="I10" s="95">
        <v>0</v>
      </c>
      <c r="J10" s="96">
        <f t="shared" si="5"/>
        <v>21.844372410000002</v>
      </c>
      <c r="K10" s="97">
        <f t="shared" si="6"/>
        <v>32.766558615000008</v>
      </c>
      <c r="L10" s="97">
        <f t="shared" si="7"/>
        <v>0</v>
      </c>
    </row>
    <row r="11" spans="1:12" x14ac:dyDescent="0.2">
      <c r="A11" s="98">
        <v>133</v>
      </c>
      <c r="B11" s="99">
        <v>190</v>
      </c>
      <c r="C11" s="97">
        <f t="shared" si="0"/>
        <v>278.41333333333336</v>
      </c>
      <c r="D11" s="97">
        <f t="shared" si="1"/>
        <v>417.62</v>
      </c>
      <c r="E11" s="97"/>
      <c r="F11" s="97">
        <f t="shared" si="2"/>
        <v>549.15</v>
      </c>
      <c r="G11" s="94">
        <f t="shared" si="3"/>
        <v>750.50250000000005</v>
      </c>
      <c r="H11" s="94">
        <f t="shared" si="4"/>
        <v>616.26750000000004</v>
      </c>
      <c r="I11" s="95">
        <v>0</v>
      </c>
      <c r="J11" s="96">
        <f t="shared" si="5"/>
        <v>17.157708890000002</v>
      </c>
      <c r="K11" s="97">
        <f t="shared" si="6"/>
        <v>25.736563335000003</v>
      </c>
      <c r="L11" s="97">
        <f t="shared" si="7"/>
        <v>0</v>
      </c>
    </row>
    <row r="12" spans="1:12" x14ac:dyDescent="0.2">
      <c r="A12" s="100"/>
      <c r="B12" s="101"/>
      <c r="C12" s="102"/>
      <c r="D12" s="102"/>
      <c r="E12" s="102"/>
      <c r="F12" s="102"/>
      <c r="G12" s="102"/>
      <c r="H12" s="102"/>
      <c r="I12" s="102"/>
      <c r="J12" s="102"/>
      <c r="K12" s="102"/>
      <c r="L12" s="103">
        <f>SUM(L3:L11)</f>
        <v>0</v>
      </c>
    </row>
    <row r="13" spans="1:12" x14ac:dyDescent="0.2">
      <c r="A13" s="100"/>
      <c r="B13" s="101"/>
      <c r="C13" s="102"/>
      <c r="D13" s="102"/>
      <c r="E13" s="102"/>
      <c r="F13" s="102"/>
      <c r="G13" s="102"/>
      <c r="H13" s="102"/>
      <c r="I13" s="102"/>
      <c r="J13" s="102"/>
      <c r="K13" s="102"/>
      <c r="L13" s="104"/>
    </row>
    <row r="14" spans="1:12" x14ac:dyDescent="0.2">
      <c r="A14" s="238" t="s">
        <v>96</v>
      </c>
      <c r="B14" s="238"/>
      <c r="C14" s="238"/>
      <c r="D14" s="238"/>
      <c r="E14" s="238"/>
      <c r="F14" s="238"/>
      <c r="G14" s="238"/>
    </row>
    <row r="15" spans="1:12" x14ac:dyDescent="0.2">
      <c r="A15" s="238"/>
      <c r="B15" s="238"/>
      <c r="C15" s="238"/>
      <c r="D15" s="238"/>
      <c r="E15" s="238"/>
      <c r="F15" s="238"/>
      <c r="G15" s="238"/>
    </row>
    <row r="16" spans="1:12" ht="13.5" thickBot="1" x14ac:dyDescent="0.25">
      <c r="A16" s="238"/>
      <c r="B16" s="238"/>
      <c r="C16" s="238"/>
      <c r="D16" s="238"/>
      <c r="E16" s="238"/>
      <c r="F16" s="238"/>
      <c r="G16" s="238"/>
    </row>
    <row r="17" spans="1:12" ht="45" x14ac:dyDescent="0.2">
      <c r="A17" s="86" t="s">
        <v>90</v>
      </c>
      <c r="B17" s="87" t="s">
        <v>91</v>
      </c>
      <c r="C17" s="88" t="s">
        <v>92</v>
      </c>
      <c r="D17" s="88" t="s">
        <v>93</v>
      </c>
      <c r="E17" s="88" t="s">
        <v>97</v>
      </c>
      <c r="F17" s="88" t="s">
        <v>94</v>
      </c>
      <c r="G17" s="88" t="s">
        <v>95</v>
      </c>
      <c r="H17" s="108" t="s">
        <v>88</v>
      </c>
    </row>
    <row r="18" spans="1:12" x14ac:dyDescent="0.2">
      <c r="A18" s="92">
        <v>1020</v>
      </c>
      <c r="B18" s="93">
        <v>10</v>
      </c>
      <c r="C18" s="107">
        <f>B18*2.5+40</f>
        <v>65</v>
      </c>
      <c r="D18" s="94">
        <f>PI()*(A18)</f>
        <v>3204.424506661589</v>
      </c>
      <c r="E18" s="94">
        <v>100</v>
      </c>
      <c r="F18" s="109">
        <f>D18*(C18*2)/10000</f>
        <v>41.657518586600659</v>
      </c>
      <c r="G18" s="110"/>
      <c r="H18" s="94">
        <f>SUM(E18*F18)</f>
        <v>4165.7518586600663</v>
      </c>
    </row>
    <row r="19" spans="1:12" x14ac:dyDescent="0.2">
      <c r="A19" s="92">
        <v>820</v>
      </c>
      <c r="B19" s="93">
        <v>9</v>
      </c>
      <c r="C19" s="107">
        <f>B19*2.5+40</f>
        <v>62.5</v>
      </c>
      <c r="D19" s="94">
        <f>PI()*(A19)</f>
        <v>2576.1059759436303</v>
      </c>
      <c r="E19" s="94">
        <v>20</v>
      </c>
      <c r="F19" s="109">
        <f>D19*(C19*2)/10000</f>
        <v>32.201324699295377</v>
      </c>
      <c r="G19" s="110"/>
      <c r="H19" s="94">
        <f>SUM(E19*F19)</f>
        <v>644.02649398590756</v>
      </c>
    </row>
    <row r="20" spans="1:12" x14ac:dyDescent="0.2">
      <c r="A20" s="92">
        <v>720</v>
      </c>
      <c r="B20" s="93">
        <v>8</v>
      </c>
      <c r="C20" s="107">
        <f>B20*2.5+40</f>
        <v>60</v>
      </c>
      <c r="D20" s="94">
        <f>PI()*(A20)</f>
        <v>2261.9467105846511</v>
      </c>
      <c r="E20" s="94">
        <v>20</v>
      </c>
      <c r="F20" s="109">
        <f>D20*(C20*2)/10000</f>
        <v>27.143360527015815</v>
      </c>
      <c r="G20" s="110"/>
      <c r="H20" s="94">
        <f>SUM(E20*F20)</f>
        <v>542.86721054031636</v>
      </c>
    </row>
    <row r="21" spans="1:12" x14ac:dyDescent="0.2">
      <c r="A21" s="92">
        <v>630</v>
      </c>
      <c r="B21" s="93">
        <v>8</v>
      </c>
      <c r="C21" s="107">
        <f>B21*2.5+40</f>
        <v>60</v>
      </c>
      <c r="D21" s="94">
        <f>PI()*(A21)</f>
        <v>1979.2033717615698</v>
      </c>
      <c r="E21" s="94">
        <v>25</v>
      </c>
      <c r="F21" s="109">
        <f>D21*(C21*2)/10000</f>
        <v>23.750440461138837</v>
      </c>
      <c r="G21" s="110"/>
      <c r="H21" s="94">
        <f>SUM(E21*F21)</f>
        <v>593.76101152847093</v>
      </c>
    </row>
    <row r="22" spans="1:12" x14ac:dyDescent="0.2">
      <c r="H22" s="111">
        <f>SUM(H18:H21)</f>
        <v>5946.4065747147606</v>
      </c>
    </row>
    <row r="23" spans="1:12" x14ac:dyDescent="0.2">
      <c r="A23" s="100"/>
      <c r="B23" s="101"/>
      <c r="C23" s="102"/>
      <c r="D23" s="102"/>
      <c r="E23" s="102"/>
      <c r="F23" s="102"/>
      <c r="G23" s="102"/>
      <c r="H23" s="102"/>
      <c r="I23" s="102"/>
      <c r="J23" s="102"/>
      <c r="K23" s="102"/>
      <c r="L23" s="104"/>
    </row>
    <row r="24" spans="1:12" hidden="1" x14ac:dyDescent="0.2">
      <c r="A24" s="238" t="s">
        <v>89</v>
      </c>
      <c r="B24" s="238"/>
      <c r="C24" s="238"/>
      <c r="D24" s="238"/>
      <c r="E24" s="238"/>
      <c r="F24" s="238"/>
      <c r="G24" s="238"/>
    </row>
    <row r="25" spans="1:12" hidden="1" x14ac:dyDescent="0.2">
      <c r="A25" s="238"/>
      <c r="B25" s="238"/>
      <c r="C25" s="238"/>
      <c r="D25" s="238"/>
      <c r="E25" s="238"/>
      <c r="F25" s="238"/>
      <c r="G25" s="238"/>
    </row>
    <row r="26" spans="1:12" hidden="1" x14ac:dyDescent="0.2">
      <c r="A26" s="238"/>
      <c r="B26" s="238"/>
      <c r="C26" s="238"/>
      <c r="D26" s="238"/>
      <c r="E26" s="238"/>
      <c r="F26" s="238"/>
      <c r="G26" s="238"/>
    </row>
    <row r="27" spans="1:12" s="91" customFormat="1" ht="47.25" hidden="1" customHeight="1" x14ac:dyDescent="0.2">
      <c r="A27" s="86" t="s">
        <v>90</v>
      </c>
      <c r="B27" s="87" t="s">
        <v>91</v>
      </c>
      <c r="C27" s="88" t="s">
        <v>92</v>
      </c>
      <c r="D27" s="88" t="s">
        <v>93</v>
      </c>
      <c r="E27" s="88"/>
      <c r="F27" s="88" t="s">
        <v>94</v>
      </c>
      <c r="G27" s="105" t="s">
        <v>95</v>
      </c>
      <c r="H27" s="106"/>
      <c r="I27" s="106"/>
    </row>
    <row r="28" spans="1:12" hidden="1" x14ac:dyDescent="0.2">
      <c r="A28" s="92">
        <v>133</v>
      </c>
      <c r="B28" s="93">
        <v>10</v>
      </c>
      <c r="C28" s="107">
        <v>40</v>
      </c>
      <c r="D28" s="94">
        <f t="shared" ref="D28:D52" si="8">PI()*(A28)</f>
        <v>417.83182292744249</v>
      </c>
      <c r="E28" s="94"/>
      <c r="F28" s="94">
        <f t="shared" ref="F28:F52" si="9">D28*(B28+C28*2)/10000</f>
        <v>3.7604864063469825</v>
      </c>
      <c r="G28" s="94">
        <f>((((A28+40)*PI()/2)^2-(A28/2*PI())^2)+PI()*A28*(20+B28))/10000</f>
        <v>4.27359441551567</v>
      </c>
    </row>
    <row r="29" spans="1:12" hidden="1" x14ac:dyDescent="0.2">
      <c r="A29" s="92">
        <v>133</v>
      </c>
      <c r="B29" s="93">
        <v>15</v>
      </c>
      <c r="C29" s="107">
        <v>40</v>
      </c>
      <c r="D29" s="94">
        <f t="shared" si="8"/>
        <v>417.83182292744249</v>
      </c>
      <c r="E29" s="94"/>
      <c r="F29" s="94">
        <f t="shared" si="9"/>
        <v>3.9694023178107041</v>
      </c>
      <c r="G29" s="94">
        <f t="shared" ref="G29:G52" si="10">((((A29+40)*PI()/2)^2-(A29/2*PI())^2)+PI()*A29*(20+B29))/10000</f>
        <v>4.4825103269793916</v>
      </c>
    </row>
    <row r="30" spans="1:12" hidden="1" x14ac:dyDescent="0.2">
      <c r="A30" s="92">
        <v>133</v>
      </c>
      <c r="B30" s="93">
        <v>13</v>
      </c>
      <c r="C30" s="107">
        <v>40</v>
      </c>
      <c r="D30" s="94">
        <f t="shared" si="8"/>
        <v>417.83182292744249</v>
      </c>
      <c r="E30" s="94"/>
      <c r="F30" s="94">
        <f t="shared" si="9"/>
        <v>3.8858359532252149</v>
      </c>
      <c r="G30" s="94">
        <f t="shared" si="10"/>
        <v>4.3989439623939033</v>
      </c>
    </row>
    <row r="31" spans="1:12" hidden="1" x14ac:dyDescent="0.2">
      <c r="A31" s="92">
        <v>194</v>
      </c>
      <c r="B31" s="93">
        <v>15</v>
      </c>
      <c r="C31" s="107">
        <v>40</v>
      </c>
      <c r="D31" s="94">
        <f t="shared" si="8"/>
        <v>609.46897479641984</v>
      </c>
      <c r="E31" s="94"/>
      <c r="F31" s="94">
        <f t="shared" si="9"/>
        <v>5.7899552605659883</v>
      </c>
      <c r="G31" s="94">
        <f t="shared" si="10"/>
        <v>6.3573320954537147</v>
      </c>
      <c r="H31" s="85"/>
      <c r="I31" s="85"/>
    </row>
    <row r="32" spans="1:12" hidden="1" x14ac:dyDescent="0.2">
      <c r="A32" s="92">
        <v>159</v>
      </c>
      <c r="B32" s="93">
        <v>13</v>
      </c>
      <c r="C32" s="107">
        <v>40</v>
      </c>
      <c r="D32" s="94">
        <f t="shared" si="8"/>
        <v>499.51323192077712</v>
      </c>
      <c r="E32" s="94"/>
      <c r="F32" s="94">
        <f t="shared" si="9"/>
        <v>4.645473056863227</v>
      </c>
      <c r="G32" s="94">
        <f t="shared" si="10"/>
        <v>5.1817120409285549</v>
      </c>
      <c r="H32" s="85"/>
      <c r="I32" s="85"/>
    </row>
    <row r="33" spans="1:9" hidden="1" x14ac:dyDescent="0.2">
      <c r="A33" s="92">
        <v>159</v>
      </c>
      <c r="B33" s="93">
        <v>17</v>
      </c>
      <c r="C33" s="107">
        <v>40</v>
      </c>
      <c r="D33" s="94">
        <f t="shared" si="8"/>
        <v>499.51323192077712</v>
      </c>
      <c r="E33" s="94"/>
      <c r="F33" s="94">
        <f t="shared" si="9"/>
        <v>4.8452783496315384</v>
      </c>
      <c r="G33" s="94">
        <f t="shared" si="10"/>
        <v>5.3815173336968654</v>
      </c>
      <c r="H33" s="85"/>
      <c r="I33" s="85"/>
    </row>
    <row r="34" spans="1:9" hidden="1" x14ac:dyDescent="0.2">
      <c r="A34" s="92">
        <v>159</v>
      </c>
      <c r="B34" s="93">
        <v>20</v>
      </c>
      <c r="C34" s="107">
        <v>40</v>
      </c>
      <c r="D34" s="94">
        <f t="shared" si="8"/>
        <v>499.51323192077712</v>
      </c>
      <c r="E34" s="94"/>
      <c r="F34" s="94">
        <f t="shared" si="9"/>
        <v>4.9951323192077712</v>
      </c>
      <c r="G34" s="94">
        <f t="shared" si="10"/>
        <v>5.5313713032730982</v>
      </c>
      <c r="H34" s="85"/>
      <c r="I34" s="85"/>
    </row>
    <row r="35" spans="1:9" hidden="1" x14ac:dyDescent="0.2">
      <c r="A35" s="92">
        <v>159</v>
      </c>
      <c r="B35" s="93">
        <v>10</v>
      </c>
      <c r="C35" s="107">
        <v>40</v>
      </c>
      <c r="D35" s="94">
        <f t="shared" si="8"/>
        <v>499.51323192077712</v>
      </c>
      <c r="E35" s="94"/>
      <c r="F35" s="94">
        <f t="shared" si="9"/>
        <v>4.4956190872869941</v>
      </c>
      <c r="G35" s="94">
        <f t="shared" si="10"/>
        <v>5.031858071352322</v>
      </c>
      <c r="H35" s="85"/>
      <c r="I35" s="85"/>
    </row>
    <row r="36" spans="1:9" hidden="1" x14ac:dyDescent="0.2">
      <c r="A36" s="92">
        <v>219</v>
      </c>
      <c r="B36" s="93">
        <v>10</v>
      </c>
      <c r="C36" s="107">
        <v>40</v>
      </c>
      <c r="D36" s="94">
        <f t="shared" si="8"/>
        <v>688.00879113616475</v>
      </c>
      <c r="E36" s="94"/>
      <c r="F36" s="94">
        <f t="shared" si="9"/>
        <v>6.1920791202254826</v>
      </c>
      <c r="G36" s="94">
        <f t="shared" si="10"/>
        <v>6.7816972771292043</v>
      </c>
      <c r="H36" s="85"/>
      <c r="I36" s="85"/>
    </row>
    <row r="37" spans="1:9" hidden="1" x14ac:dyDescent="0.2">
      <c r="A37" s="92">
        <v>219</v>
      </c>
      <c r="B37" s="93">
        <v>10</v>
      </c>
      <c r="C37" s="107">
        <v>40</v>
      </c>
      <c r="D37" s="94">
        <f t="shared" si="8"/>
        <v>688.00879113616475</v>
      </c>
      <c r="E37" s="94"/>
      <c r="F37" s="94">
        <f t="shared" si="9"/>
        <v>6.1920791202254826</v>
      </c>
      <c r="G37" s="94">
        <f t="shared" si="10"/>
        <v>6.7816972771292043</v>
      </c>
      <c r="H37" s="85"/>
      <c r="I37" s="85"/>
    </row>
    <row r="38" spans="1:9" hidden="1" x14ac:dyDescent="0.2">
      <c r="A38" s="92">
        <v>219</v>
      </c>
      <c r="B38" s="93">
        <v>10</v>
      </c>
      <c r="C38" s="107">
        <v>40</v>
      </c>
      <c r="D38" s="94">
        <f t="shared" si="8"/>
        <v>688.00879113616475</v>
      </c>
      <c r="E38" s="94"/>
      <c r="F38" s="94">
        <f t="shared" si="9"/>
        <v>6.1920791202254826</v>
      </c>
      <c r="G38" s="94">
        <f t="shared" si="10"/>
        <v>6.7816972771292043</v>
      </c>
      <c r="H38" s="85"/>
      <c r="I38" s="85"/>
    </row>
    <row r="39" spans="1:9" hidden="1" x14ac:dyDescent="0.2">
      <c r="A39" s="92">
        <v>273</v>
      </c>
      <c r="B39" s="93">
        <v>10</v>
      </c>
      <c r="C39" s="107">
        <v>40</v>
      </c>
      <c r="D39" s="94">
        <f t="shared" si="8"/>
        <v>857.65479443001357</v>
      </c>
      <c r="E39" s="94"/>
      <c r="F39" s="94">
        <f t="shared" si="9"/>
        <v>7.7188931498701221</v>
      </c>
      <c r="G39" s="94">
        <f t="shared" si="10"/>
        <v>8.3565525623284014</v>
      </c>
      <c r="H39" s="85"/>
      <c r="I39" s="85"/>
    </row>
    <row r="40" spans="1:9" hidden="1" x14ac:dyDescent="0.2">
      <c r="A40" s="92">
        <v>273</v>
      </c>
      <c r="B40" s="93">
        <v>10</v>
      </c>
      <c r="C40" s="107">
        <v>40</v>
      </c>
      <c r="D40" s="94">
        <f t="shared" si="8"/>
        <v>857.65479443001357</v>
      </c>
      <c r="E40" s="94"/>
      <c r="F40" s="94">
        <f t="shared" si="9"/>
        <v>7.7188931498701221</v>
      </c>
      <c r="G40" s="94">
        <f t="shared" si="10"/>
        <v>8.3565525623284014</v>
      </c>
      <c r="H40" s="85"/>
      <c r="I40" s="85"/>
    </row>
    <row r="41" spans="1:9" hidden="1" x14ac:dyDescent="0.2">
      <c r="A41" s="92">
        <v>273</v>
      </c>
      <c r="B41" s="93">
        <v>10</v>
      </c>
      <c r="C41" s="107">
        <v>40</v>
      </c>
      <c r="D41" s="94">
        <f t="shared" si="8"/>
        <v>857.65479443001357</v>
      </c>
      <c r="E41" s="94"/>
      <c r="F41" s="94">
        <f t="shared" si="9"/>
        <v>7.7188931498701221</v>
      </c>
      <c r="G41" s="94">
        <f t="shared" si="10"/>
        <v>8.3565525623284014</v>
      </c>
      <c r="H41" s="85"/>
      <c r="I41" s="85"/>
    </row>
    <row r="42" spans="1:9" hidden="1" x14ac:dyDescent="0.2">
      <c r="A42" s="92">
        <v>325</v>
      </c>
      <c r="B42" s="93">
        <v>25</v>
      </c>
      <c r="C42" s="107">
        <v>40</v>
      </c>
      <c r="D42" s="94">
        <f t="shared" si="8"/>
        <v>1021.0176124166827</v>
      </c>
      <c r="E42" s="94"/>
      <c r="F42" s="94">
        <f t="shared" si="9"/>
        <v>10.720684930375169</v>
      </c>
      <c r="G42" s="94">
        <f t="shared" si="10"/>
        <v>11.404606292626738</v>
      </c>
      <c r="H42" s="85"/>
      <c r="I42" s="85"/>
    </row>
    <row r="43" spans="1:9" hidden="1" x14ac:dyDescent="0.2">
      <c r="A43" s="92">
        <v>325</v>
      </c>
      <c r="B43" s="93">
        <v>36</v>
      </c>
      <c r="C43" s="107">
        <v>40</v>
      </c>
      <c r="D43" s="94">
        <f t="shared" si="8"/>
        <v>1021.0176124166827</v>
      </c>
      <c r="E43" s="94"/>
      <c r="F43" s="94">
        <f t="shared" si="9"/>
        <v>11.843804304033519</v>
      </c>
      <c r="G43" s="94">
        <f t="shared" si="10"/>
        <v>12.527725666285091</v>
      </c>
      <c r="H43" s="85"/>
      <c r="I43" s="85"/>
    </row>
    <row r="44" spans="1:9" hidden="1" x14ac:dyDescent="0.2">
      <c r="A44" s="92">
        <v>325</v>
      </c>
      <c r="B44" s="93">
        <v>24</v>
      </c>
      <c r="C44" s="107">
        <v>40</v>
      </c>
      <c r="D44" s="94">
        <f t="shared" si="8"/>
        <v>1021.0176124166827</v>
      </c>
      <c r="E44" s="94"/>
      <c r="F44" s="94">
        <f t="shared" si="9"/>
        <v>10.618583169133499</v>
      </c>
      <c r="G44" s="94">
        <f t="shared" si="10"/>
        <v>11.302504531385072</v>
      </c>
      <c r="H44" s="85"/>
      <c r="I44" s="85"/>
    </row>
    <row r="45" spans="1:9" hidden="1" x14ac:dyDescent="0.2">
      <c r="A45" s="92">
        <v>377</v>
      </c>
      <c r="B45" s="93">
        <v>45</v>
      </c>
      <c r="C45" s="107">
        <v>40</v>
      </c>
      <c r="D45" s="94">
        <f t="shared" si="8"/>
        <v>1184.380430403352</v>
      </c>
      <c r="E45" s="94"/>
      <c r="F45" s="94">
        <f t="shared" si="9"/>
        <v>14.8047553800419</v>
      </c>
      <c r="G45" s="94">
        <f t="shared" si="10"/>
        <v>15.534938692086744</v>
      </c>
      <c r="H45" s="85"/>
      <c r="I45" s="85"/>
    </row>
    <row r="46" spans="1:9" hidden="1" x14ac:dyDescent="0.2">
      <c r="A46" s="92">
        <v>377</v>
      </c>
      <c r="B46" s="93">
        <v>50</v>
      </c>
      <c r="C46" s="107">
        <v>40</v>
      </c>
      <c r="D46" s="94">
        <f t="shared" si="8"/>
        <v>1184.380430403352</v>
      </c>
      <c r="E46" s="94"/>
      <c r="F46" s="94">
        <f t="shared" si="9"/>
        <v>15.396945595243576</v>
      </c>
      <c r="G46" s="94">
        <f t="shared" si="10"/>
        <v>16.127128907288419</v>
      </c>
      <c r="H46" s="85"/>
      <c r="I46" s="85"/>
    </row>
    <row r="47" spans="1:9" hidden="1" x14ac:dyDescent="0.2">
      <c r="A47" s="92">
        <v>377</v>
      </c>
      <c r="B47" s="93">
        <v>50</v>
      </c>
      <c r="C47" s="107">
        <v>40</v>
      </c>
      <c r="D47" s="94">
        <f t="shared" si="8"/>
        <v>1184.380430403352</v>
      </c>
      <c r="E47" s="94"/>
      <c r="F47" s="94">
        <f t="shared" si="9"/>
        <v>15.396945595243576</v>
      </c>
      <c r="G47" s="94">
        <f t="shared" si="10"/>
        <v>16.127128907288419</v>
      </c>
      <c r="H47" s="85"/>
      <c r="I47" s="85"/>
    </row>
    <row r="48" spans="1:9" hidden="1" x14ac:dyDescent="0.2">
      <c r="A48" s="92">
        <v>426</v>
      </c>
      <c r="B48" s="93">
        <v>35</v>
      </c>
      <c r="C48" s="107">
        <v>40</v>
      </c>
      <c r="D48" s="94">
        <f t="shared" si="8"/>
        <v>1338.3184704292519</v>
      </c>
      <c r="E48" s="94"/>
      <c r="F48" s="94">
        <f t="shared" si="9"/>
        <v>15.390662409936395</v>
      </c>
      <c r="G48" s="94">
        <f t="shared" si="10"/>
        <v>16.164438713132597</v>
      </c>
      <c r="H48" s="85"/>
      <c r="I48" s="85"/>
    </row>
    <row r="49" spans="1:9" hidden="1" x14ac:dyDescent="0.2">
      <c r="A49" s="92">
        <v>1420</v>
      </c>
      <c r="B49" s="93">
        <v>14</v>
      </c>
      <c r="C49" s="107">
        <v>40</v>
      </c>
      <c r="D49" s="94">
        <f t="shared" si="8"/>
        <v>4461.0615680975061</v>
      </c>
      <c r="E49" s="94"/>
      <c r="F49" s="94">
        <f t="shared" si="9"/>
        <v>41.933978740116558</v>
      </c>
      <c r="G49" s="94">
        <f t="shared" si="10"/>
        <v>43.592070006669012</v>
      </c>
      <c r="H49" s="85"/>
      <c r="I49" s="85"/>
    </row>
    <row r="50" spans="1:9" hidden="1" x14ac:dyDescent="0.2">
      <c r="A50" s="92">
        <v>630</v>
      </c>
      <c r="B50" s="93">
        <v>12</v>
      </c>
      <c r="C50" s="107">
        <v>40</v>
      </c>
      <c r="D50" s="94">
        <f t="shared" si="8"/>
        <v>1979.2033717615698</v>
      </c>
      <c r="E50" s="94"/>
      <c r="F50" s="94">
        <f t="shared" si="9"/>
        <v>18.208671020206442</v>
      </c>
      <c r="G50" s="94">
        <f t="shared" si="10"/>
        <v>19.163936511053176</v>
      </c>
      <c r="H50" s="85"/>
      <c r="I50" s="85"/>
    </row>
    <row r="51" spans="1:9" hidden="1" x14ac:dyDescent="0.2">
      <c r="A51" s="92">
        <v>1020</v>
      </c>
      <c r="B51" s="93">
        <v>10</v>
      </c>
      <c r="C51" s="107">
        <v>40</v>
      </c>
      <c r="D51" s="94">
        <f t="shared" si="8"/>
        <v>3204.424506661589</v>
      </c>
      <c r="E51" s="94"/>
      <c r="F51" s="94">
        <f t="shared" si="9"/>
        <v>28.839820559954301</v>
      </c>
      <c r="G51" s="94">
        <f t="shared" si="10"/>
        <v>30.142050674250623</v>
      </c>
      <c r="H51" s="85"/>
      <c r="I51" s="85"/>
    </row>
    <row r="52" spans="1:9" hidden="1" x14ac:dyDescent="0.2">
      <c r="A52" s="93">
        <v>1220</v>
      </c>
      <c r="B52" s="93">
        <v>10</v>
      </c>
      <c r="C52" s="107">
        <v>40</v>
      </c>
      <c r="D52" s="94">
        <f t="shared" si="8"/>
        <v>3832.7430373795478</v>
      </c>
      <c r="E52" s="94"/>
      <c r="F52" s="94">
        <f t="shared" si="9"/>
        <v>34.494687336415929</v>
      </c>
      <c r="G52" s="94">
        <f t="shared" si="10"/>
        <v>35.974848026840249</v>
      </c>
      <c r="H52" s="85"/>
      <c r="I52" s="85"/>
    </row>
    <row r="54" spans="1:9" x14ac:dyDescent="0.2">
      <c r="A54" s="238" t="s">
        <v>98</v>
      </c>
      <c r="B54" s="238"/>
      <c r="C54" s="238"/>
      <c r="D54" s="238"/>
      <c r="E54" s="238"/>
      <c r="F54" s="238"/>
      <c r="G54" s="238"/>
      <c r="H54" s="85"/>
      <c r="I54" s="85"/>
    </row>
    <row r="55" spans="1:9" x14ac:dyDescent="0.2">
      <c r="A55" s="238"/>
      <c r="B55" s="238"/>
      <c r="C55" s="238"/>
      <c r="D55" s="238"/>
      <c r="E55" s="238"/>
      <c r="F55" s="238"/>
      <c r="G55" s="238"/>
      <c r="H55" s="85"/>
      <c r="I55" s="85"/>
    </row>
    <row r="56" spans="1:9" ht="13.5" thickBot="1" x14ac:dyDescent="0.25">
      <c r="A56" s="238"/>
      <c r="B56" s="238"/>
      <c r="C56" s="238"/>
      <c r="D56" s="238"/>
      <c r="E56" s="238"/>
      <c r="F56" s="238"/>
      <c r="G56" s="238"/>
      <c r="H56" s="85"/>
      <c r="I56" s="85"/>
    </row>
    <row r="57" spans="1:9" ht="30.75" customHeight="1" x14ac:dyDescent="0.2">
      <c r="A57" s="112" t="s">
        <v>0</v>
      </c>
      <c r="B57" s="113" t="s">
        <v>99</v>
      </c>
      <c r="C57" s="113" t="s">
        <v>100</v>
      </c>
      <c r="D57" s="114" t="s">
        <v>93</v>
      </c>
      <c r="E57" s="114" t="s">
        <v>85</v>
      </c>
      <c r="F57" s="114" t="s">
        <v>101</v>
      </c>
      <c r="G57" s="115" t="s">
        <v>88</v>
      </c>
      <c r="H57" s="85"/>
      <c r="I57" s="85"/>
    </row>
    <row r="58" spans="1:9" x14ac:dyDescent="0.2">
      <c r="A58" s="129" t="s">
        <v>114</v>
      </c>
      <c r="B58" s="92">
        <v>1000</v>
      </c>
      <c r="C58" s="93">
        <v>1200</v>
      </c>
      <c r="D58" s="94">
        <f t="shared" ref="D58:D66" si="11">PI()*(B58)</f>
        <v>3141.5926535897929</v>
      </c>
      <c r="E58" s="95">
        <v>1</v>
      </c>
      <c r="F58" s="94">
        <f>D58*C58/10000</f>
        <v>376.99111843077515</v>
      </c>
      <c r="G58" s="94">
        <f t="shared" ref="G58:G66" si="12">SUM(E58*F58)</f>
        <v>376.99111843077515</v>
      </c>
      <c r="H58" s="85"/>
      <c r="I58" s="85"/>
    </row>
    <row r="59" spans="1:9" x14ac:dyDescent="0.2">
      <c r="A59" s="129" t="s">
        <v>114</v>
      </c>
      <c r="B59" s="92">
        <v>800</v>
      </c>
      <c r="C59" s="93">
        <v>1000</v>
      </c>
      <c r="D59" s="94">
        <f t="shared" si="11"/>
        <v>2513.2741228718346</v>
      </c>
      <c r="E59" s="95">
        <v>1</v>
      </c>
      <c r="F59" s="94">
        <f>D59*C59/10000</f>
        <v>251.32741228718348</v>
      </c>
      <c r="G59" s="94">
        <f t="shared" si="12"/>
        <v>251.32741228718348</v>
      </c>
      <c r="H59" s="85"/>
      <c r="I59" s="85"/>
    </row>
    <row r="60" spans="1:9" x14ac:dyDescent="0.2">
      <c r="A60" s="129" t="s">
        <v>114</v>
      </c>
      <c r="B60" s="92">
        <v>700</v>
      </c>
      <c r="C60" s="93">
        <v>900</v>
      </c>
      <c r="D60" s="94">
        <f t="shared" si="11"/>
        <v>2199.114857512855</v>
      </c>
      <c r="E60" s="95">
        <v>1</v>
      </c>
      <c r="F60" s="94">
        <f>D60*C60/10000</f>
        <v>197.92033717615695</v>
      </c>
      <c r="G60" s="94">
        <f t="shared" si="12"/>
        <v>197.92033717615695</v>
      </c>
      <c r="H60" s="85"/>
      <c r="I60" s="85"/>
    </row>
    <row r="61" spans="1:9" x14ac:dyDescent="0.2">
      <c r="A61" s="129" t="s">
        <v>114</v>
      </c>
      <c r="B61" s="92">
        <v>600</v>
      </c>
      <c r="C61" s="93">
        <v>800</v>
      </c>
      <c r="D61" s="94">
        <f t="shared" si="11"/>
        <v>1884.9555921538758</v>
      </c>
      <c r="E61" s="95">
        <v>1</v>
      </c>
      <c r="F61" s="94">
        <f>D61*C61/10000</f>
        <v>150.79644737231007</v>
      </c>
      <c r="G61" s="94">
        <f t="shared" si="12"/>
        <v>150.79644737231007</v>
      </c>
      <c r="H61" s="85"/>
      <c r="I61" s="85"/>
    </row>
    <row r="62" spans="1:9" x14ac:dyDescent="0.2">
      <c r="A62" s="129" t="s">
        <v>114</v>
      </c>
      <c r="B62" s="92">
        <v>500</v>
      </c>
      <c r="C62" s="93">
        <v>700</v>
      </c>
      <c r="D62" s="94">
        <f t="shared" si="11"/>
        <v>1570.7963267948965</v>
      </c>
      <c r="E62" s="95">
        <v>1</v>
      </c>
      <c r="F62" s="94">
        <f>D62*C62*1.5/10000</f>
        <v>164.93361431346412</v>
      </c>
      <c r="G62" s="94">
        <f t="shared" si="12"/>
        <v>164.93361431346412</v>
      </c>
      <c r="H62" s="85"/>
      <c r="I62" s="85"/>
    </row>
    <row r="63" spans="1:9" x14ac:dyDescent="0.2">
      <c r="A63" s="129" t="s">
        <v>114</v>
      </c>
      <c r="B63" s="92">
        <v>400</v>
      </c>
      <c r="C63" s="93">
        <v>600</v>
      </c>
      <c r="D63" s="94">
        <f t="shared" si="11"/>
        <v>1256.6370614359173</v>
      </c>
      <c r="E63" s="95">
        <v>0</v>
      </c>
      <c r="F63" s="94">
        <f>D63*C63*1.5/10000</f>
        <v>113.09733552923257</v>
      </c>
      <c r="G63" s="94">
        <f t="shared" si="12"/>
        <v>0</v>
      </c>
      <c r="H63" s="85"/>
      <c r="I63" s="85"/>
    </row>
    <row r="64" spans="1:9" x14ac:dyDescent="0.2">
      <c r="A64" s="129" t="s">
        <v>115</v>
      </c>
      <c r="B64" s="92">
        <v>1200</v>
      </c>
      <c r="C64" s="93">
        <v>600</v>
      </c>
      <c r="D64" s="94">
        <f t="shared" si="11"/>
        <v>3769.9111843077517</v>
      </c>
      <c r="E64" s="95">
        <v>1</v>
      </c>
      <c r="F64" s="94">
        <f>D64*C64*1.5/10000</f>
        <v>339.29200658769764</v>
      </c>
      <c r="G64" s="94">
        <f t="shared" si="12"/>
        <v>339.29200658769764</v>
      </c>
      <c r="H64" s="85"/>
      <c r="I64" s="85"/>
    </row>
    <row r="65" spans="1:9" x14ac:dyDescent="0.2">
      <c r="A65" s="129" t="s">
        <v>114</v>
      </c>
      <c r="B65" s="92">
        <v>150</v>
      </c>
      <c r="C65" s="93">
        <v>500</v>
      </c>
      <c r="D65" s="94">
        <f t="shared" si="11"/>
        <v>471.23889803846896</v>
      </c>
      <c r="E65" s="95">
        <v>0</v>
      </c>
      <c r="F65" s="94">
        <f>D65*C65*1.5/10000</f>
        <v>35.342917352885173</v>
      </c>
      <c r="G65" s="94">
        <f t="shared" si="12"/>
        <v>0</v>
      </c>
      <c r="H65" s="85"/>
      <c r="I65" s="85"/>
    </row>
    <row r="66" spans="1:9" x14ac:dyDescent="0.2">
      <c r="A66" s="129" t="s">
        <v>115</v>
      </c>
      <c r="B66" s="92">
        <v>219</v>
      </c>
      <c r="C66" s="93">
        <v>140</v>
      </c>
      <c r="D66" s="94">
        <f t="shared" si="11"/>
        <v>688.00879113616475</v>
      </c>
      <c r="E66" s="95">
        <v>0</v>
      </c>
      <c r="F66" s="94">
        <f>D66*C66*1.5/10000</f>
        <v>14.448184613859461</v>
      </c>
      <c r="G66" s="94">
        <f t="shared" si="12"/>
        <v>0</v>
      </c>
      <c r="H66" s="85"/>
      <c r="I66" s="85"/>
    </row>
    <row r="67" spans="1:9" x14ac:dyDescent="0.2">
      <c r="G67" s="111">
        <f>SUM(G58:G66)</f>
        <v>1481.2609361675875</v>
      </c>
      <c r="H67" s="85"/>
      <c r="I67" s="85"/>
    </row>
    <row r="69" spans="1:9" ht="11.25" customHeight="1" x14ac:dyDescent="0.2">
      <c r="A69" s="245" t="s">
        <v>103</v>
      </c>
      <c r="B69" s="246"/>
      <c r="C69" s="246"/>
      <c r="D69" s="246"/>
      <c r="E69" s="246"/>
      <c r="F69" s="246"/>
      <c r="G69" s="247"/>
      <c r="I69" s="85"/>
    </row>
    <row r="70" spans="1:9" ht="11.25" customHeight="1" x14ac:dyDescent="0.2">
      <c r="A70" s="248"/>
      <c r="B70" s="249"/>
      <c r="C70" s="249"/>
      <c r="D70" s="249"/>
      <c r="E70" s="249"/>
      <c r="F70" s="249"/>
      <c r="G70" s="250"/>
      <c r="I70" s="85"/>
    </row>
    <row r="71" spans="1:9" ht="11.25" customHeight="1" x14ac:dyDescent="0.2">
      <c r="A71" s="251"/>
      <c r="B71" s="252"/>
      <c r="C71" s="252"/>
      <c r="D71" s="252"/>
      <c r="E71" s="252"/>
      <c r="F71" s="252"/>
      <c r="G71" s="253"/>
      <c r="I71" s="85"/>
    </row>
    <row r="73" spans="1:9" x14ac:dyDescent="0.2">
      <c r="E73" s="108" t="s">
        <v>104</v>
      </c>
      <c r="F73" s="108" t="s">
        <v>105</v>
      </c>
      <c r="I73" s="85"/>
    </row>
    <row r="74" spans="1:9" x14ac:dyDescent="0.2">
      <c r="E74" s="94">
        <v>400</v>
      </c>
      <c r="F74" s="94">
        <f>SUM(E74*0.25)</f>
        <v>100</v>
      </c>
      <c r="I74" s="85"/>
    </row>
    <row r="76" spans="1:9" x14ac:dyDescent="0.2">
      <c r="A76" s="238" t="s">
        <v>106</v>
      </c>
      <c r="B76" s="238"/>
      <c r="C76" s="238"/>
      <c r="D76" s="238"/>
      <c r="E76" s="238"/>
      <c r="F76" s="238"/>
      <c r="G76" s="238"/>
      <c r="I76" s="85"/>
    </row>
    <row r="77" spans="1:9" x14ac:dyDescent="0.2">
      <c r="A77" s="238"/>
      <c r="B77" s="238"/>
      <c r="C77" s="238"/>
      <c r="D77" s="238"/>
      <c r="E77" s="238"/>
      <c r="F77" s="238"/>
      <c r="G77" s="238"/>
      <c r="I77" s="85"/>
    </row>
    <row r="78" spans="1:9" ht="13.5" thickBot="1" x14ac:dyDescent="0.25">
      <c r="A78" s="238"/>
      <c r="B78" s="238"/>
      <c r="C78" s="238"/>
      <c r="D78" s="238"/>
      <c r="E78" s="238"/>
      <c r="F78" s="238"/>
      <c r="G78" s="238"/>
      <c r="I78" s="85"/>
    </row>
    <row r="79" spans="1:9" ht="45" x14ac:dyDescent="0.2">
      <c r="A79" s="86" t="s">
        <v>90</v>
      </c>
      <c r="B79" s="87" t="s">
        <v>91</v>
      </c>
      <c r="C79" s="88" t="s">
        <v>92</v>
      </c>
      <c r="D79" s="88" t="s">
        <v>93</v>
      </c>
      <c r="E79" s="88" t="s">
        <v>85</v>
      </c>
      <c r="F79" s="88" t="s">
        <v>94</v>
      </c>
      <c r="G79" s="88" t="s">
        <v>95</v>
      </c>
      <c r="H79" s="108" t="s">
        <v>88</v>
      </c>
      <c r="I79" s="85"/>
    </row>
    <row r="80" spans="1:9" x14ac:dyDescent="0.2">
      <c r="A80" s="92">
        <v>1220</v>
      </c>
      <c r="B80" s="93">
        <v>12</v>
      </c>
      <c r="C80" s="107">
        <f t="shared" ref="C80:C91" si="13">B80*2.5+40</f>
        <v>70</v>
      </c>
      <c r="D80" s="94">
        <f t="shared" ref="D80:D91" si="14">PI()*(A80)</f>
        <v>3832.7430373795478</v>
      </c>
      <c r="E80" s="95">
        <v>3</v>
      </c>
      <c r="F80" s="109">
        <f t="shared" ref="F80:F91" si="15">D80*(C80*2)/10000</f>
        <v>53.658402523313676</v>
      </c>
      <c r="G80" s="116">
        <f t="shared" ref="G80:G91" si="16">D80*C80/10000</f>
        <v>26.829201261656838</v>
      </c>
      <c r="H80" s="94">
        <f t="shared" ref="H80:H91" si="17">SUM(E80*F80)</f>
        <v>160.97520756994103</v>
      </c>
      <c r="I80" s="85"/>
    </row>
    <row r="81" spans="1:9" x14ac:dyDescent="0.2">
      <c r="A81" s="92">
        <v>1020</v>
      </c>
      <c r="B81" s="93">
        <v>10</v>
      </c>
      <c r="C81" s="107">
        <f t="shared" ref="C81" si="18">B81*2.5+40</f>
        <v>65</v>
      </c>
      <c r="D81" s="94">
        <f t="shared" ref="D81" si="19">PI()*(A81)</f>
        <v>3204.424506661589</v>
      </c>
      <c r="E81" s="95">
        <v>15</v>
      </c>
      <c r="F81" s="109">
        <f t="shared" ref="F81" si="20">D81*(C81*2)/10000</f>
        <v>41.657518586600659</v>
      </c>
      <c r="G81" s="116">
        <f t="shared" ref="G81" si="21">D81*C81/10000</f>
        <v>20.82875929330033</v>
      </c>
      <c r="H81" s="94">
        <f t="shared" ref="H81" si="22">SUM(E81*F81)</f>
        <v>624.8627787990099</v>
      </c>
      <c r="I81" s="85"/>
    </row>
    <row r="82" spans="1:9" x14ac:dyDescent="0.2">
      <c r="A82" s="92">
        <v>820</v>
      </c>
      <c r="B82" s="93">
        <v>9</v>
      </c>
      <c r="C82" s="107">
        <f t="shared" si="13"/>
        <v>62.5</v>
      </c>
      <c r="D82" s="94">
        <f t="shared" si="14"/>
        <v>2576.1059759436303</v>
      </c>
      <c r="E82" s="95">
        <v>5</v>
      </c>
      <c r="F82" s="109">
        <f t="shared" si="15"/>
        <v>32.201324699295377</v>
      </c>
      <c r="G82" s="116">
        <f t="shared" si="16"/>
        <v>16.100662349647688</v>
      </c>
      <c r="H82" s="94">
        <f t="shared" si="17"/>
        <v>161.00662349647689</v>
      </c>
      <c r="I82" s="85"/>
    </row>
    <row r="83" spans="1:9" x14ac:dyDescent="0.2">
      <c r="A83" s="98">
        <v>720</v>
      </c>
      <c r="B83" s="117">
        <v>8</v>
      </c>
      <c r="C83" s="118">
        <f t="shared" si="13"/>
        <v>60</v>
      </c>
      <c r="D83" s="97">
        <f t="shared" si="14"/>
        <v>2261.9467105846511</v>
      </c>
      <c r="E83" s="95">
        <v>5</v>
      </c>
      <c r="F83" s="109">
        <f t="shared" si="15"/>
        <v>27.143360527015815</v>
      </c>
      <c r="G83" s="116">
        <f t="shared" si="16"/>
        <v>13.571680263507908</v>
      </c>
      <c r="H83" s="94">
        <f t="shared" si="17"/>
        <v>135.71680263507909</v>
      </c>
      <c r="I83" s="85"/>
    </row>
    <row r="84" spans="1:9" x14ac:dyDescent="0.2">
      <c r="A84" s="92">
        <v>630</v>
      </c>
      <c r="B84" s="93">
        <v>8</v>
      </c>
      <c r="C84" s="107">
        <f t="shared" si="13"/>
        <v>60</v>
      </c>
      <c r="D84" s="94">
        <f t="shared" si="14"/>
        <v>1979.2033717615698</v>
      </c>
      <c r="E84" s="95">
        <v>6</v>
      </c>
      <c r="F84" s="109">
        <f t="shared" si="15"/>
        <v>23.750440461138837</v>
      </c>
      <c r="G84" s="116">
        <f t="shared" si="16"/>
        <v>11.875220230569418</v>
      </c>
      <c r="H84" s="94">
        <f t="shared" si="17"/>
        <v>142.50264276683302</v>
      </c>
      <c r="I84" s="85"/>
    </row>
    <row r="85" spans="1:9" x14ac:dyDescent="0.2">
      <c r="A85" s="92">
        <v>530</v>
      </c>
      <c r="B85" s="93">
        <v>8</v>
      </c>
      <c r="C85" s="107">
        <f t="shared" si="13"/>
        <v>60</v>
      </c>
      <c r="D85" s="94">
        <f t="shared" si="14"/>
        <v>1665.0441064025904</v>
      </c>
      <c r="E85" s="95">
        <v>2</v>
      </c>
      <c r="F85" s="109">
        <f t="shared" si="15"/>
        <v>19.980529276831085</v>
      </c>
      <c r="G85" s="116">
        <f t="shared" si="16"/>
        <v>9.9902646384155425</v>
      </c>
      <c r="H85" s="94">
        <f t="shared" si="17"/>
        <v>39.96105855366217</v>
      </c>
      <c r="I85" s="85"/>
    </row>
    <row r="86" spans="1:9" x14ac:dyDescent="0.2">
      <c r="A86" s="92">
        <v>426</v>
      </c>
      <c r="B86" s="93">
        <v>10</v>
      </c>
      <c r="C86" s="107">
        <f t="shared" si="13"/>
        <v>65</v>
      </c>
      <c r="D86" s="94">
        <f t="shared" si="14"/>
        <v>1338.3184704292519</v>
      </c>
      <c r="E86" s="95">
        <v>0</v>
      </c>
      <c r="F86" s="109">
        <f t="shared" si="15"/>
        <v>17.398140115580276</v>
      </c>
      <c r="G86" s="116">
        <f t="shared" si="16"/>
        <v>8.6990700577901379</v>
      </c>
      <c r="H86" s="94">
        <f t="shared" si="17"/>
        <v>0</v>
      </c>
      <c r="I86" s="85"/>
    </row>
    <row r="87" spans="1:9" x14ac:dyDescent="0.2">
      <c r="A87" s="98">
        <v>325</v>
      </c>
      <c r="B87" s="117">
        <v>8</v>
      </c>
      <c r="C87" s="118">
        <f t="shared" si="13"/>
        <v>60</v>
      </c>
      <c r="D87" s="97">
        <f t="shared" si="14"/>
        <v>1021.0176124166827</v>
      </c>
      <c r="E87" s="95">
        <v>0</v>
      </c>
      <c r="F87" s="109">
        <f t="shared" si="15"/>
        <v>12.252211349000193</v>
      </c>
      <c r="G87" s="116">
        <f t="shared" si="16"/>
        <v>6.1261056745000966</v>
      </c>
      <c r="H87" s="94">
        <f t="shared" si="17"/>
        <v>0</v>
      </c>
      <c r="I87" s="85"/>
    </row>
    <row r="88" spans="1:9" x14ac:dyDescent="0.2">
      <c r="A88" s="98">
        <v>273</v>
      </c>
      <c r="B88" s="117">
        <v>6</v>
      </c>
      <c r="C88" s="118">
        <f t="shared" si="13"/>
        <v>55</v>
      </c>
      <c r="D88" s="97">
        <f t="shared" si="14"/>
        <v>857.65479443001357</v>
      </c>
      <c r="E88" s="95">
        <v>0</v>
      </c>
      <c r="F88" s="109">
        <f t="shared" si="15"/>
        <v>9.4342027387301499</v>
      </c>
      <c r="G88" s="116">
        <f t="shared" si="16"/>
        <v>4.717101369365075</v>
      </c>
      <c r="H88" s="94">
        <f t="shared" si="17"/>
        <v>0</v>
      </c>
      <c r="I88" s="85"/>
    </row>
    <row r="89" spans="1:9" x14ac:dyDescent="0.2">
      <c r="A89" s="98">
        <v>219</v>
      </c>
      <c r="B89" s="117">
        <v>8</v>
      </c>
      <c r="C89" s="118">
        <f t="shared" si="13"/>
        <v>60</v>
      </c>
      <c r="D89" s="97">
        <f t="shared" si="14"/>
        <v>688.00879113616475</v>
      </c>
      <c r="E89" s="95">
        <v>0</v>
      </c>
      <c r="F89" s="109">
        <f t="shared" si="15"/>
        <v>8.2561054936339779</v>
      </c>
      <c r="G89" s="116">
        <f t="shared" si="16"/>
        <v>4.128052746816989</v>
      </c>
      <c r="H89" s="94">
        <f t="shared" si="17"/>
        <v>0</v>
      </c>
      <c r="I89" s="85"/>
    </row>
    <row r="90" spans="1:9" x14ac:dyDescent="0.2">
      <c r="A90" s="98">
        <v>159</v>
      </c>
      <c r="B90" s="117">
        <v>7</v>
      </c>
      <c r="C90" s="118">
        <f t="shared" si="13"/>
        <v>57.5</v>
      </c>
      <c r="D90" s="97">
        <f t="shared" si="14"/>
        <v>499.51323192077712</v>
      </c>
      <c r="E90" s="95">
        <v>0</v>
      </c>
      <c r="F90" s="109">
        <f t="shared" si="15"/>
        <v>5.7444021670889374</v>
      </c>
      <c r="G90" s="116">
        <f t="shared" si="16"/>
        <v>2.8722010835444687</v>
      </c>
      <c r="H90" s="94">
        <f t="shared" si="17"/>
        <v>0</v>
      </c>
      <c r="I90" s="85"/>
    </row>
    <row r="91" spans="1:9" x14ac:dyDescent="0.2">
      <c r="A91" s="98">
        <v>133</v>
      </c>
      <c r="B91" s="117">
        <v>4</v>
      </c>
      <c r="C91" s="118">
        <f t="shared" si="13"/>
        <v>50</v>
      </c>
      <c r="D91" s="97">
        <f t="shared" si="14"/>
        <v>417.83182292744249</v>
      </c>
      <c r="E91" s="95">
        <v>0</v>
      </c>
      <c r="F91" s="109">
        <f t="shared" si="15"/>
        <v>4.1783182292744252</v>
      </c>
      <c r="G91" s="116">
        <f t="shared" si="16"/>
        <v>2.0891591146372126</v>
      </c>
      <c r="H91" s="94">
        <f t="shared" si="17"/>
        <v>0</v>
      </c>
      <c r="I91" s="85"/>
    </row>
    <row r="92" spans="1:9" x14ac:dyDescent="0.2">
      <c r="H92" s="111">
        <f>SUM(H80:H91)</f>
        <v>1265.0251138210024</v>
      </c>
      <c r="I92" s="85"/>
    </row>
    <row r="94" spans="1:9" x14ac:dyDescent="0.2">
      <c r="A94" s="85" t="s">
        <v>107</v>
      </c>
      <c r="I94" s="85"/>
    </row>
    <row r="95" spans="1:9" x14ac:dyDescent="0.2">
      <c r="A95" s="239"/>
      <c r="B95" s="240"/>
      <c r="C95" s="240"/>
      <c r="D95" s="240"/>
      <c r="E95" s="240"/>
      <c r="F95" s="240"/>
      <c r="G95" s="240"/>
      <c r="I95" s="85"/>
    </row>
    <row r="96" spans="1:9" x14ac:dyDescent="0.2">
      <c r="A96" s="239"/>
      <c r="B96" s="240"/>
      <c r="C96" s="240"/>
      <c r="D96" s="240"/>
      <c r="E96" s="240"/>
      <c r="F96" s="240"/>
      <c r="G96" s="240"/>
      <c r="I96" s="85"/>
    </row>
    <row r="97" spans="1:9" x14ac:dyDescent="0.2">
      <c r="A97" s="239" t="s">
        <v>108</v>
      </c>
      <c r="B97" s="240"/>
      <c r="C97" s="240"/>
      <c r="D97" s="240"/>
      <c r="E97" s="240"/>
      <c r="F97" s="240"/>
      <c r="G97" s="240"/>
      <c r="I97" s="85"/>
    </row>
    <row r="98" spans="1:9" x14ac:dyDescent="0.2">
      <c r="A98" s="119"/>
      <c r="I98" s="85"/>
    </row>
    <row r="100" spans="1:9" ht="15" x14ac:dyDescent="0.2">
      <c r="A100" s="243"/>
      <c r="B100" s="244"/>
      <c r="C100" s="120" t="s">
        <v>109</v>
      </c>
      <c r="D100" s="120" t="s">
        <v>110</v>
      </c>
      <c r="E100" s="120"/>
      <c r="F100" s="120"/>
      <c r="G100" s="120"/>
      <c r="H100" s="120"/>
      <c r="I100" s="85"/>
    </row>
    <row r="101" spans="1:9" ht="15" x14ac:dyDescent="0.2">
      <c r="A101" s="121" t="s">
        <v>111</v>
      </c>
      <c r="B101" s="122"/>
      <c r="C101" s="123">
        <f>SUM(H92+G67+F74+L12)</f>
        <v>2846.2860499885901</v>
      </c>
      <c r="D101" s="124">
        <v>16</v>
      </c>
      <c r="E101" s="125"/>
      <c r="F101" s="125"/>
      <c r="G101" s="125">
        <v>3.14</v>
      </c>
      <c r="H101" s="126">
        <f>SUM(C101*D101*G101)</f>
        <v>142997.41115142679</v>
      </c>
      <c r="I101" s="85"/>
    </row>
    <row r="102" spans="1:9" ht="15" x14ac:dyDescent="0.2">
      <c r="A102" s="241" t="s">
        <v>112</v>
      </c>
      <c r="B102" s="242"/>
      <c r="C102" s="120">
        <v>0</v>
      </c>
      <c r="D102" s="120">
        <v>5407</v>
      </c>
      <c r="E102" s="125"/>
      <c r="F102" s="120"/>
      <c r="G102" s="125">
        <v>3.14</v>
      </c>
      <c r="H102" s="125">
        <f>SUM(C102*D102*G102)</f>
        <v>0</v>
      </c>
      <c r="I102" s="85"/>
    </row>
    <row r="103" spans="1:9" x14ac:dyDescent="0.2">
      <c r="G103" s="127" t="s">
        <v>113</v>
      </c>
      <c r="H103" s="128">
        <f>SUM(H101:H102)</f>
        <v>142997.41115142679</v>
      </c>
      <c r="I103" s="85"/>
    </row>
  </sheetData>
  <mergeCells count="11">
    <mergeCell ref="A76:G78"/>
    <mergeCell ref="A1:G1"/>
    <mergeCell ref="A14:G16"/>
    <mergeCell ref="A24:G26"/>
    <mergeCell ref="A54:G56"/>
    <mergeCell ref="A69:G71"/>
    <mergeCell ref="A95:G95"/>
    <mergeCell ref="A96:G96"/>
    <mergeCell ref="A97:G97"/>
    <mergeCell ref="A100:B100"/>
    <mergeCell ref="A102:B10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workbookViewId="0">
      <selection activeCell="J71" sqref="J71"/>
    </sheetView>
  </sheetViews>
  <sheetFormatPr defaultRowHeight="12.75" x14ac:dyDescent="0.2"/>
  <cols>
    <col min="1" max="1" width="15.5703125" style="85" customWidth="1"/>
    <col min="2" max="2" width="9.42578125" style="85" customWidth="1"/>
    <col min="3" max="3" width="17" style="84" customWidth="1"/>
    <col min="4" max="5" width="16.140625" style="84" customWidth="1"/>
    <col min="6" max="6" width="14.5703125" style="84" customWidth="1"/>
    <col min="7" max="7" width="12.42578125" style="84" customWidth="1"/>
    <col min="8" max="8" width="12.85546875" style="84" customWidth="1"/>
    <col min="9" max="9" width="10.7109375" style="84" customWidth="1"/>
    <col min="10" max="11" width="10.140625" style="85" customWidth="1"/>
    <col min="12" max="12" width="15.85546875" style="85" customWidth="1"/>
    <col min="13" max="256" width="9.140625" style="85"/>
    <col min="257" max="257" width="15.5703125" style="85" customWidth="1"/>
    <col min="258" max="258" width="9.42578125" style="85" customWidth="1"/>
    <col min="259" max="259" width="17" style="85" customWidth="1"/>
    <col min="260" max="261" width="16.140625" style="85" customWidth="1"/>
    <col min="262" max="262" width="14.5703125" style="85" customWidth="1"/>
    <col min="263" max="263" width="12.42578125" style="85" customWidth="1"/>
    <col min="264" max="264" width="12.85546875" style="85" customWidth="1"/>
    <col min="265" max="265" width="10.7109375" style="85" customWidth="1"/>
    <col min="266" max="267" width="10.140625" style="85" customWidth="1"/>
    <col min="268" max="268" width="15.85546875" style="85" customWidth="1"/>
    <col min="269" max="512" width="9.140625" style="85"/>
    <col min="513" max="513" width="15.5703125" style="85" customWidth="1"/>
    <col min="514" max="514" width="9.42578125" style="85" customWidth="1"/>
    <col min="515" max="515" width="17" style="85" customWidth="1"/>
    <col min="516" max="517" width="16.140625" style="85" customWidth="1"/>
    <col min="518" max="518" width="14.5703125" style="85" customWidth="1"/>
    <col min="519" max="519" width="12.42578125" style="85" customWidth="1"/>
    <col min="520" max="520" width="12.85546875" style="85" customWidth="1"/>
    <col min="521" max="521" width="10.7109375" style="85" customWidth="1"/>
    <col min="522" max="523" width="10.140625" style="85" customWidth="1"/>
    <col min="524" max="524" width="15.85546875" style="85" customWidth="1"/>
    <col min="525" max="768" width="9.140625" style="85"/>
    <col min="769" max="769" width="15.5703125" style="85" customWidth="1"/>
    <col min="770" max="770" width="9.42578125" style="85" customWidth="1"/>
    <col min="771" max="771" width="17" style="85" customWidth="1"/>
    <col min="772" max="773" width="16.140625" style="85" customWidth="1"/>
    <col min="774" max="774" width="14.5703125" style="85" customWidth="1"/>
    <col min="775" max="775" width="12.42578125" style="85" customWidth="1"/>
    <col min="776" max="776" width="12.85546875" style="85" customWidth="1"/>
    <col min="777" max="777" width="10.7109375" style="85" customWidth="1"/>
    <col min="778" max="779" width="10.140625" style="85" customWidth="1"/>
    <col min="780" max="780" width="15.85546875" style="85" customWidth="1"/>
    <col min="781" max="1024" width="9.140625" style="85"/>
    <col min="1025" max="1025" width="15.5703125" style="85" customWidth="1"/>
    <col min="1026" max="1026" width="9.42578125" style="85" customWidth="1"/>
    <col min="1027" max="1027" width="17" style="85" customWidth="1"/>
    <col min="1028" max="1029" width="16.140625" style="85" customWidth="1"/>
    <col min="1030" max="1030" width="14.5703125" style="85" customWidth="1"/>
    <col min="1031" max="1031" width="12.42578125" style="85" customWidth="1"/>
    <col min="1032" max="1032" width="12.85546875" style="85" customWidth="1"/>
    <col min="1033" max="1033" width="10.7109375" style="85" customWidth="1"/>
    <col min="1034" max="1035" width="10.140625" style="85" customWidth="1"/>
    <col min="1036" max="1036" width="15.85546875" style="85" customWidth="1"/>
    <col min="1037" max="1280" width="9.140625" style="85"/>
    <col min="1281" max="1281" width="15.5703125" style="85" customWidth="1"/>
    <col min="1282" max="1282" width="9.42578125" style="85" customWidth="1"/>
    <col min="1283" max="1283" width="17" style="85" customWidth="1"/>
    <col min="1284" max="1285" width="16.140625" style="85" customWidth="1"/>
    <col min="1286" max="1286" width="14.5703125" style="85" customWidth="1"/>
    <col min="1287" max="1287" width="12.42578125" style="85" customWidth="1"/>
    <col min="1288" max="1288" width="12.85546875" style="85" customWidth="1"/>
    <col min="1289" max="1289" width="10.7109375" style="85" customWidth="1"/>
    <col min="1290" max="1291" width="10.140625" style="85" customWidth="1"/>
    <col min="1292" max="1292" width="15.85546875" style="85" customWidth="1"/>
    <col min="1293" max="1536" width="9.140625" style="85"/>
    <col min="1537" max="1537" width="15.5703125" style="85" customWidth="1"/>
    <col min="1538" max="1538" width="9.42578125" style="85" customWidth="1"/>
    <col min="1539" max="1539" width="17" style="85" customWidth="1"/>
    <col min="1540" max="1541" width="16.140625" style="85" customWidth="1"/>
    <col min="1542" max="1542" width="14.5703125" style="85" customWidth="1"/>
    <col min="1543" max="1543" width="12.42578125" style="85" customWidth="1"/>
    <col min="1544" max="1544" width="12.85546875" style="85" customWidth="1"/>
    <col min="1545" max="1545" width="10.7109375" style="85" customWidth="1"/>
    <col min="1546" max="1547" width="10.140625" style="85" customWidth="1"/>
    <col min="1548" max="1548" width="15.85546875" style="85" customWidth="1"/>
    <col min="1549" max="1792" width="9.140625" style="85"/>
    <col min="1793" max="1793" width="15.5703125" style="85" customWidth="1"/>
    <col min="1794" max="1794" width="9.42578125" style="85" customWidth="1"/>
    <col min="1795" max="1795" width="17" style="85" customWidth="1"/>
    <col min="1796" max="1797" width="16.140625" style="85" customWidth="1"/>
    <col min="1798" max="1798" width="14.5703125" style="85" customWidth="1"/>
    <col min="1799" max="1799" width="12.42578125" style="85" customWidth="1"/>
    <col min="1800" max="1800" width="12.85546875" style="85" customWidth="1"/>
    <col min="1801" max="1801" width="10.7109375" style="85" customWidth="1"/>
    <col min="1802" max="1803" width="10.140625" style="85" customWidth="1"/>
    <col min="1804" max="1804" width="15.85546875" style="85" customWidth="1"/>
    <col min="1805" max="2048" width="9.140625" style="85"/>
    <col min="2049" max="2049" width="15.5703125" style="85" customWidth="1"/>
    <col min="2050" max="2050" width="9.42578125" style="85" customWidth="1"/>
    <col min="2051" max="2051" width="17" style="85" customWidth="1"/>
    <col min="2052" max="2053" width="16.140625" style="85" customWidth="1"/>
    <col min="2054" max="2054" width="14.5703125" style="85" customWidth="1"/>
    <col min="2055" max="2055" width="12.42578125" style="85" customWidth="1"/>
    <col min="2056" max="2056" width="12.85546875" style="85" customWidth="1"/>
    <col min="2057" max="2057" width="10.7109375" style="85" customWidth="1"/>
    <col min="2058" max="2059" width="10.140625" style="85" customWidth="1"/>
    <col min="2060" max="2060" width="15.85546875" style="85" customWidth="1"/>
    <col min="2061" max="2304" width="9.140625" style="85"/>
    <col min="2305" max="2305" width="15.5703125" style="85" customWidth="1"/>
    <col min="2306" max="2306" width="9.42578125" style="85" customWidth="1"/>
    <col min="2307" max="2307" width="17" style="85" customWidth="1"/>
    <col min="2308" max="2309" width="16.140625" style="85" customWidth="1"/>
    <col min="2310" max="2310" width="14.5703125" style="85" customWidth="1"/>
    <col min="2311" max="2311" width="12.42578125" style="85" customWidth="1"/>
    <col min="2312" max="2312" width="12.85546875" style="85" customWidth="1"/>
    <col min="2313" max="2313" width="10.7109375" style="85" customWidth="1"/>
    <col min="2314" max="2315" width="10.140625" style="85" customWidth="1"/>
    <col min="2316" max="2316" width="15.85546875" style="85" customWidth="1"/>
    <col min="2317" max="2560" width="9.140625" style="85"/>
    <col min="2561" max="2561" width="15.5703125" style="85" customWidth="1"/>
    <col min="2562" max="2562" width="9.42578125" style="85" customWidth="1"/>
    <col min="2563" max="2563" width="17" style="85" customWidth="1"/>
    <col min="2564" max="2565" width="16.140625" style="85" customWidth="1"/>
    <col min="2566" max="2566" width="14.5703125" style="85" customWidth="1"/>
    <col min="2567" max="2567" width="12.42578125" style="85" customWidth="1"/>
    <col min="2568" max="2568" width="12.85546875" style="85" customWidth="1"/>
    <col min="2569" max="2569" width="10.7109375" style="85" customWidth="1"/>
    <col min="2570" max="2571" width="10.140625" style="85" customWidth="1"/>
    <col min="2572" max="2572" width="15.85546875" style="85" customWidth="1"/>
    <col min="2573" max="2816" width="9.140625" style="85"/>
    <col min="2817" max="2817" width="15.5703125" style="85" customWidth="1"/>
    <col min="2818" max="2818" width="9.42578125" style="85" customWidth="1"/>
    <col min="2819" max="2819" width="17" style="85" customWidth="1"/>
    <col min="2820" max="2821" width="16.140625" style="85" customWidth="1"/>
    <col min="2822" max="2822" width="14.5703125" style="85" customWidth="1"/>
    <col min="2823" max="2823" width="12.42578125" style="85" customWidth="1"/>
    <col min="2824" max="2824" width="12.85546875" style="85" customWidth="1"/>
    <col min="2825" max="2825" width="10.7109375" style="85" customWidth="1"/>
    <col min="2826" max="2827" width="10.140625" style="85" customWidth="1"/>
    <col min="2828" max="2828" width="15.85546875" style="85" customWidth="1"/>
    <col min="2829" max="3072" width="9.140625" style="85"/>
    <col min="3073" max="3073" width="15.5703125" style="85" customWidth="1"/>
    <col min="3074" max="3074" width="9.42578125" style="85" customWidth="1"/>
    <col min="3075" max="3075" width="17" style="85" customWidth="1"/>
    <col min="3076" max="3077" width="16.140625" style="85" customWidth="1"/>
    <col min="3078" max="3078" width="14.5703125" style="85" customWidth="1"/>
    <col min="3079" max="3079" width="12.42578125" style="85" customWidth="1"/>
    <col min="3080" max="3080" width="12.85546875" style="85" customWidth="1"/>
    <col min="3081" max="3081" width="10.7109375" style="85" customWidth="1"/>
    <col min="3082" max="3083" width="10.140625" style="85" customWidth="1"/>
    <col min="3084" max="3084" width="15.85546875" style="85" customWidth="1"/>
    <col min="3085" max="3328" width="9.140625" style="85"/>
    <col min="3329" max="3329" width="15.5703125" style="85" customWidth="1"/>
    <col min="3330" max="3330" width="9.42578125" style="85" customWidth="1"/>
    <col min="3331" max="3331" width="17" style="85" customWidth="1"/>
    <col min="3332" max="3333" width="16.140625" style="85" customWidth="1"/>
    <col min="3334" max="3334" width="14.5703125" style="85" customWidth="1"/>
    <col min="3335" max="3335" width="12.42578125" style="85" customWidth="1"/>
    <col min="3336" max="3336" width="12.85546875" style="85" customWidth="1"/>
    <col min="3337" max="3337" width="10.7109375" style="85" customWidth="1"/>
    <col min="3338" max="3339" width="10.140625" style="85" customWidth="1"/>
    <col min="3340" max="3340" width="15.85546875" style="85" customWidth="1"/>
    <col min="3341" max="3584" width="9.140625" style="85"/>
    <col min="3585" max="3585" width="15.5703125" style="85" customWidth="1"/>
    <col min="3586" max="3586" width="9.42578125" style="85" customWidth="1"/>
    <col min="3587" max="3587" width="17" style="85" customWidth="1"/>
    <col min="3588" max="3589" width="16.140625" style="85" customWidth="1"/>
    <col min="3590" max="3590" width="14.5703125" style="85" customWidth="1"/>
    <col min="3591" max="3591" width="12.42578125" style="85" customWidth="1"/>
    <col min="3592" max="3592" width="12.85546875" style="85" customWidth="1"/>
    <col min="3593" max="3593" width="10.7109375" style="85" customWidth="1"/>
    <col min="3594" max="3595" width="10.140625" style="85" customWidth="1"/>
    <col min="3596" max="3596" width="15.85546875" style="85" customWidth="1"/>
    <col min="3597" max="3840" width="9.140625" style="85"/>
    <col min="3841" max="3841" width="15.5703125" style="85" customWidth="1"/>
    <col min="3842" max="3842" width="9.42578125" style="85" customWidth="1"/>
    <col min="3843" max="3843" width="17" style="85" customWidth="1"/>
    <col min="3844" max="3845" width="16.140625" style="85" customWidth="1"/>
    <col min="3846" max="3846" width="14.5703125" style="85" customWidth="1"/>
    <col min="3847" max="3847" width="12.42578125" style="85" customWidth="1"/>
    <col min="3848" max="3848" width="12.85546875" style="85" customWidth="1"/>
    <col min="3849" max="3849" width="10.7109375" style="85" customWidth="1"/>
    <col min="3850" max="3851" width="10.140625" style="85" customWidth="1"/>
    <col min="3852" max="3852" width="15.85546875" style="85" customWidth="1"/>
    <col min="3853" max="4096" width="9.140625" style="85"/>
    <col min="4097" max="4097" width="15.5703125" style="85" customWidth="1"/>
    <col min="4098" max="4098" width="9.42578125" style="85" customWidth="1"/>
    <col min="4099" max="4099" width="17" style="85" customWidth="1"/>
    <col min="4100" max="4101" width="16.140625" style="85" customWidth="1"/>
    <col min="4102" max="4102" width="14.5703125" style="85" customWidth="1"/>
    <col min="4103" max="4103" width="12.42578125" style="85" customWidth="1"/>
    <col min="4104" max="4104" width="12.85546875" style="85" customWidth="1"/>
    <col min="4105" max="4105" width="10.7109375" style="85" customWidth="1"/>
    <col min="4106" max="4107" width="10.140625" style="85" customWidth="1"/>
    <col min="4108" max="4108" width="15.85546875" style="85" customWidth="1"/>
    <col min="4109" max="4352" width="9.140625" style="85"/>
    <col min="4353" max="4353" width="15.5703125" style="85" customWidth="1"/>
    <col min="4354" max="4354" width="9.42578125" style="85" customWidth="1"/>
    <col min="4355" max="4355" width="17" style="85" customWidth="1"/>
    <col min="4356" max="4357" width="16.140625" style="85" customWidth="1"/>
    <col min="4358" max="4358" width="14.5703125" style="85" customWidth="1"/>
    <col min="4359" max="4359" width="12.42578125" style="85" customWidth="1"/>
    <col min="4360" max="4360" width="12.85546875" style="85" customWidth="1"/>
    <col min="4361" max="4361" width="10.7109375" style="85" customWidth="1"/>
    <col min="4362" max="4363" width="10.140625" style="85" customWidth="1"/>
    <col min="4364" max="4364" width="15.85546875" style="85" customWidth="1"/>
    <col min="4365" max="4608" width="9.140625" style="85"/>
    <col min="4609" max="4609" width="15.5703125" style="85" customWidth="1"/>
    <col min="4610" max="4610" width="9.42578125" style="85" customWidth="1"/>
    <col min="4611" max="4611" width="17" style="85" customWidth="1"/>
    <col min="4612" max="4613" width="16.140625" style="85" customWidth="1"/>
    <col min="4614" max="4614" width="14.5703125" style="85" customWidth="1"/>
    <col min="4615" max="4615" width="12.42578125" style="85" customWidth="1"/>
    <col min="4616" max="4616" width="12.85546875" style="85" customWidth="1"/>
    <col min="4617" max="4617" width="10.7109375" style="85" customWidth="1"/>
    <col min="4618" max="4619" width="10.140625" style="85" customWidth="1"/>
    <col min="4620" max="4620" width="15.85546875" style="85" customWidth="1"/>
    <col min="4621" max="4864" width="9.140625" style="85"/>
    <col min="4865" max="4865" width="15.5703125" style="85" customWidth="1"/>
    <col min="4866" max="4866" width="9.42578125" style="85" customWidth="1"/>
    <col min="4867" max="4867" width="17" style="85" customWidth="1"/>
    <col min="4868" max="4869" width="16.140625" style="85" customWidth="1"/>
    <col min="4870" max="4870" width="14.5703125" style="85" customWidth="1"/>
    <col min="4871" max="4871" width="12.42578125" style="85" customWidth="1"/>
    <col min="4872" max="4872" width="12.85546875" style="85" customWidth="1"/>
    <col min="4873" max="4873" width="10.7109375" style="85" customWidth="1"/>
    <col min="4874" max="4875" width="10.140625" style="85" customWidth="1"/>
    <col min="4876" max="4876" width="15.85546875" style="85" customWidth="1"/>
    <col min="4877" max="5120" width="9.140625" style="85"/>
    <col min="5121" max="5121" width="15.5703125" style="85" customWidth="1"/>
    <col min="5122" max="5122" width="9.42578125" style="85" customWidth="1"/>
    <col min="5123" max="5123" width="17" style="85" customWidth="1"/>
    <col min="5124" max="5125" width="16.140625" style="85" customWidth="1"/>
    <col min="5126" max="5126" width="14.5703125" style="85" customWidth="1"/>
    <col min="5127" max="5127" width="12.42578125" style="85" customWidth="1"/>
    <col min="5128" max="5128" width="12.85546875" style="85" customWidth="1"/>
    <col min="5129" max="5129" width="10.7109375" style="85" customWidth="1"/>
    <col min="5130" max="5131" width="10.140625" style="85" customWidth="1"/>
    <col min="5132" max="5132" width="15.85546875" style="85" customWidth="1"/>
    <col min="5133" max="5376" width="9.140625" style="85"/>
    <col min="5377" max="5377" width="15.5703125" style="85" customWidth="1"/>
    <col min="5378" max="5378" width="9.42578125" style="85" customWidth="1"/>
    <col min="5379" max="5379" width="17" style="85" customWidth="1"/>
    <col min="5380" max="5381" width="16.140625" style="85" customWidth="1"/>
    <col min="5382" max="5382" width="14.5703125" style="85" customWidth="1"/>
    <col min="5383" max="5383" width="12.42578125" style="85" customWidth="1"/>
    <col min="5384" max="5384" width="12.85546875" style="85" customWidth="1"/>
    <col min="5385" max="5385" width="10.7109375" style="85" customWidth="1"/>
    <col min="5386" max="5387" width="10.140625" style="85" customWidth="1"/>
    <col min="5388" max="5388" width="15.85546875" style="85" customWidth="1"/>
    <col min="5389" max="5632" width="9.140625" style="85"/>
    <col min="5633" max="5633" width="15.5703125" style="85" customWidth="1"/>
    <col min="5634" max="5634" width="9.42578125" style="85" customWidth="1"/>
    <col min="5635" max="5635" width="17" style="85" customWidth="1"/>
    <col min="5636" max="5637" width="16.140625" style="85" customWidth="1"/>
    <col min="5638" max="5638" width="14.5703125" style="85" customWidth="1"/>
    <col min="5639" max="5639" width="12.42578125" style="85" customWidth="1"/>
    <col min="5640" max="5640" width="12.85546875" style="85" customWidth="1"/>
    <col min="5641" max="5641" width="10.7109375" style="85" customWidth="1"/>
    <col min="5642" max="5643" width="10.140625" style="85" customWidth="1"/>
    <col min="5644" max="5644" width="15.85546875" style="85" customWidth="1"/>
    <col min="5645" max="5888" width="9.140625" style="85"/>
    <col min="5889" max="5889" width="15.5703125" style="85" customWidth="1"/>
    <col min="5890" max="5890" width="9.42578125" style="85" customWidth="1"/>
    <col min="5891" max="5891" width="17" style="85" customWidth="1"/>
    <col min="5892" max="5893" width="16.140625" style="85" customWidth="1"/>
    <col min="5894" max="5894" width="14.5703125" style="85" customWidth="1"/>
    <col min="5895" max="5895" width="12.42578125" style="85" customWidth="1"/>
    <col min="5896" max="5896" width="12.85546875" style="85" customWidth="1"/>
    <col min="5897" max="5897" width="10.7109375" style="85" customWidth="1"/>
    <col min="5898" max="5899" width="10.140625" style="85" customWidth="1"/>
    <col min="5900" max="5900" width="15.85546875" style="85" customWidth="1"/>
    <col min="5901" max="6144" width="9.140625" style="85"/>
    <col min="6145" max="6145" width="15.5703125" style="85" customWidth="1"/>
    <col min="6146" max="6146" width="9.42578125" style="85" customWidth="1"/>
    <col min="6147" max="6147" width="17" style="85" customWidth="1"/>
    <col min="6148" max="6149" width="16.140625" style="85" customWidth="1"/>
    <col min="6150" max="6150" width="14.5703125" style="85" customWidth="1"/>
    <col min="6151" max="6151" width="12.42578125" style="85" customWidth="1"/>
    <col min="6152" max="6152" width="12.85546875" style="85" customWidth="1"/>
    <col min="6153" max="6153" width="10.7109375" style="85" customWidth="1"/>
    <col min="6154" max="6155" width="10.140625" style="85" customWidth="1"/>
    <col min="6156" max="6156" width="15.85546875" style="85" customWidth="1"/>
    <col min="6157" max="6400" width="9.140625" style="85"/>
    <col min="6401" max="6401" width="15.5703125" style="85" customWidth="1"/>
    <col min="6402" max="6402" width="9.42578125" style="85" customWidth="1"/>
    <col min="6403" max="6403" width="17" style="85" customWidth="1"/>
    <col min="6404" max="6405" width="16.140625" style="85" customWidth="1"/>
    <col min="6406" max="6406" width="14.5703125" style="85" customWidth="1"/>
    <col min="6407" max="6407" width="12.42578125" style="85" customWidth="1"/>
    <col min="6408" max="6408" width="12.85546875" style="85" customWidth="1"/>
    <col min="6409" max="6409" width="10.7109375" style="85" customWidth="1"/>
    <col min="6410" max="6411" width="10.140625" style="85" customWidth="1"/>
    <col min="6412" max="6412" width="15.85546875" style="85" customWidth="1"/>
    <col min="6413" max="6656" width="9.140625" style="85"/>
    <col min="6657" max="6657" width="15.5703125" style="85" customWidth="1"/>
    <col min="6658" max="6658" width="9.42578125" style="85" customWidth="1"/>
    <col min="6659" max="6659" width="17" style="85" customWidth="1"/>
    <col min="6660" max="6661" width="16.140625" style="85" customWidth="1"/>
    <col min="6662" max="6662" width="14.5703125" style="85" customWidth="1"/>
    <col min="6663" max="6663" width="12.42578125" style="85" customWidth="1"/>
    <col min="6664" max="6664" width="12.85546875" style="85" customWidth="1"/>
    <col min="6665" max="6665" width="10.7109375" style="85" customWidth="1"/>
    <col min="6666" max="6667" width="10.140625" style="85" customWidth="1"/>
    <col min="6668" max="6668" width="15.85546875" style="85" customWidth="1"/>
    <col min="6669" max="6912" width="9.140625" style="85"/>
    <col min="6913" max="6913" width="15.5703125" style="85" customWidth="1"/>
    <col min="6914" max="6914" width="9.42578125" style="85" customWidth="1"/>
    <col min="6915" max="6915" width="17" style="85" customWidth="1"/>
    <col min="6916" max="6917" width="16.140625" style="85" customWidth="1"/>
    <col min="6918" max="6918" width="14.5703125" style="85" customWidth="1"/>
    <col min="6919" max="6919" width="12.42578125" style="85" customWidth="1"/>
    <col min="6920" max="6920" width="12.85546875" style="85" customWidth="1"/>
    <col min="6921" max="6921" width="10.7109375" style="85" customWidth="1"/>
    <col min="6922" max="6923" width="10.140625" style="85" customWidth="1"/>
    <col min="6924" max="6924" width="15.85546875" style="85" customWidth="1"/>
    <col min="6925" max="7168" width="9.140625" style="85"/>
    <col min="7169" max="7169" width="15.5703125" style="85" customWidth="1"/>
    <col min="7170" max="7170" width="9.42578125" style="85" customWidth="1"/>
    <col min="7171" max="7171" width="17" style="85" customWidth="1"/>
    <col min="7172" max="7173" width="16.140625" style="85" customWidth="1"/>
    <col min="7174" max="7174" width="14.5703125" style="85" customWidth="1"/>
    <col min="7175" max="7175" width="12.42578125" style="85" customWidth="1"/>
    <col min="7176" max="7176" width="12.85546875" style="85" customWidth="1"/>
    <col min="7177" max="7177" width="10.7109375" style="85" customWidth="1"/>
    <col min="7178" max="7179" width="10.140625" style="85" customWidth="1"/>
    <col min="7180" max="7180" width="15.85546875" style="85" customWidth="1"/>
    <col min="7181" max="7424" width="9.140625" style="85"/>
    <col min="7425" max="7425" width="15.5703125" style="85" customWidth="1"/>
    <col min="7426" max="7426" width="9.42578125" style="85" customWidth="1"/>
    <col min="7427" max="7427" width="17" style="85" customWidth="1"/>
    <col min="7428" max="7429" width="16.140625" style="85" customWidth="1"/>
    <col min="7430" max="7430" width="14.5703125" style="85" customWidth="1"/>
    <col min="7431" max="7431" width="12.42578125" style="85" customWidth="1"/>
    <col min="7432" max="7432" width="12.85546875" style="85" customWidth="1"/>
    <col min="7433" max="7433" width="10.7109375" style="85" customWidth="1"/>
    <col min="7434" max="7435" width="10.140625" style="85" customWidth="1"/>
    <col min="7436" max="7436" width="15.85546875" style="85" customWidth="1"/>
    <col min="7437" max="7680" width="9.140625" style="85"/>
    <col min="7681" max="7681" width="15.5703125" style="85" customWidth="1"/>
    <col min="7682" max="7682" width="9.42578125" style="85" customWidth="1"/>
    <col min="7683" max="7683" width="17" style="85" customWidth="1"/>
    <col min="7684" max="7685" width="16.140625" style="85" customWidth="1"/>
    <col min="7686" max="7686" width="14.5703125" style="85" customWidth="1"/>
    <col min="7687" max="7687" width="12.42578125" style="85" customWidth="1"/>
    <col min="7688" max="7688" width="12.85546875" style="85" customWidth="1"/>
    <col min="7689" max="7689" width="10.7109375" style="85" customWidth="1"/>
    <col min="7690" max="7691" width="10.140625" style="85" customWidth="1"/>
    <col min="7692" max="7692" width="15.85546875" style="85" customWidth="1"/>
    <col min="7693" max="7936" width="9.140625" style="85"/>
    <col min="7937" max="7937" width="15.5703125" style="85" customWidth="1"/>
    <col min="7938" max="7938" width="9.42578125" style="85" customWidth="1"/>
    <col min="7939" max="7939" width="17" style="85" customWidth="1"/>
    <col min="7940" max="7941" width="16.140625" style="85" customWidth="1"/>
    <col min="7942" max="7942" width="14.5703125" style="85" customWidth="1"/>
    <col min="7943" max="7943" width="12.42578125" style="85" customWidth="1"/>
    <col min="7944" max="7944" width="12.85546875" style="85" customWidth="1"/>
    <col min="7945" max="7945" width="10.7109375" style="85" customWidth="1"/>
    <col min="7946" max="7947" width="10.140625" style="85" customWidth="1"/>
    <col min="7948" max="7948" width="15.85546875" style="85" customWidth="1"/>
    <col min="7949" max="8192" width="9.140625" style="85"/>
    <col min="8193" max="8193" width="15.5703125" style="85" customWidth="1"/>
    <col min="8194" max="8194" width="9.42578125" style="85" customWidth="1"/>
    <col min="8195" max="8195" width="17" style="85" customWidth="1"/>
    <col min="8196" max="8197" width="16.140625" style="85" customWidth="1"/>
    <col min="8198" max="8198" width="14.5703125" style="85" customWidth="1"/>
    <col min="8199" max="8199" width="12.42578125" style="85" customWidth="1"/>
    <col min="8200" max="8200" width="12.85546875" style="85" customWidth="1"/>
    <col min="8201" max="8201" width="10.7109375" style="85" customWidth="1"/>
    <col min="8202" max="8203" width="10.140625" style="85" customWidth="1"/>
    <col min="8204" max="8204" width="15.85546875" style="85" customWidth="1"/>
    <col min="8205" max="8448" width="9.140625" style="85"/>
    <col min="8449" max="8449" width="15.5703125" style="85" customWidth="1"/>
    <col min="8450" max="8450" width="9.42578125" style="85" customWidth="1"/>
    <col min="8451" max="8451" width="17" style="85" customWidth="1"/>
    <col min="8452" max="8453" width="16.140625" style="85" customWidth="1"/>
    <col min="8454" max="8454" width="14.5703125" style="85" customWidth="1"/>
    <col min="8455" max="8455" width="12.42578125" style="85" customWidth="1"/>
    <col min="8456" max="8456" width="12.85546875" style="85" customWidth="1"/>
    <col min="8457" max="8457" width="10.7109375" style="85" customWidth="1"/>
    <col min="8458" max="8459" width="10.140625" style="85" customWidth="1"/>
    <col min="8460" max="8460" width="15.85546875" style="85" customWidth="1"/>
    <col min="8461" max="8704" width="9.140625" style="85"/>
    <col min="8705" max="8705" width="15.5703125" style="85" customWidth="1"/>
    <col min="8706" max="8706" width="9.42578125" style="85" customWidth="1"/>
    <col min="8707" max="8707" width="17" style="85" customWidth="1"/>
    <col min="8708" max="8709" width="16.140625" style="85" customWidth="1"/>
    <col min="8710" max="8710" width="14.5703125" style="85" customWidth="1"/>
    <col min="8711" max="8711" width="12.42578125" style="85" customWidth="1"/>
    <col min="8712" max="8712" width="12.85546875" style="85" customWidth="1"/>
    <col min="8713" max="8713" width="10.7109375" style="85" customWidth="1"/>
    <col min="8714" max="8715" width="10.140625" style="85" customWidth="1"/>
    <col min="8716" max="8716" width="15.85546875" style="85" customWidth="1"/>
    <col min="8717" max="8960" width="9.140625" style="85"/>
    <col min="8961" max="8961" width="15.5703125" style="85" customWidth="1"/>
    <col min="8962" max="8962" width="9.42578125" style="85" customWidth="1"/>
    <col min="8963" max="8963" width="17" style="85" customWidth="1"/>
    <col min="8964" max="8965" width="16.140625" style="85" customWidth="1"/>
    <col min="8966" max="8966" width="14.5703125" style="85" customWidth="1"/>
    <col min="8967" max="8967" width="12.42578125" style="85" customWidth="1"/>
    <col min="8968" max="8968" width="12.85546875" style="85" customWidth="1"/>
    <col min="8969" max="8969" width="10.7109375" style="85" customWidth="1"/>
    <col min="8970" max="8971" width="10.140625" style="85" customWidth="1"/>
    <col min="8972" max="8972" width="15.85546875" style="85" customWidth="1"/>
    <col min="8973" max="9216" width="9.140625" style="85"/>
    <col min="9217" max="9217" width="15.5703125" style="85" customWidth="1"/>
    <col min="9218" max="9218" width="9.42578125" style="85" customWidth="1"/>
    <col min="9219" max="9219" width="17" style="85" customWidth="1"/>
    <col min="9220" max="9221" width="16.140625" style="85" customWidth="1"/>
    <col min="9222" max="9222" width="14.5703125" style="85" customWidth="1"/>
    <col min="9223" max="9223" width="12.42578125" style="85" customWidth="1"/>
    <col min="9224" max="9224" width="12.85546875" style="85" customWidth="1"/>
    <col min="9225" max="9225" width="10.7109375" style="85" customWidth="1"/>
    <col min="9226" max="9227" width="10.140625" style="85" customWidth="1"/>
    <col min="9228" max="9228" width="15.85546875" style="85" customWidth="1"/>
    <col min="9229" max="9472" width="9.140625" style="85"/>
    <col min="9473" max="9473" width="15.5703125" style="85" customWidth="1"/>
    <col min="9474" max="9474" width="9.42578125" style="85" customWidth="1"/>
    <col min="9475" max="9475" width="17" style="85" customWidth="1"/>
    <col min="9476" max="9477" width="16.140625" style="85" customWidth="1"/>
    <col min="9478" max="9478" width="14.5703125" style="85" customWidth="1"/>
    <col min="9479" max="9479" width="12.42578125" style="85" customWidth="1"/>
    <col min="9480" max="9480" width="12.85546875" style="85" customWidth="1"/>
    <col min="9481" max="9481" width="10.7109375" style="85" customWidth="1"/>
    <col min="9482" max="9483" width="10.140625" style="85" customWidth="1"/>
    <col min="9484" max="9484" width="15.85546875" style="85" customWidth="1"/>
    <col min="9485" max="9728" width="9.140625" style="85"/>
    <col min="9729" max="9729" width="15.5703125" style="85" customWidth="1"/>
    <col min="9730" max="9730" width="9.42578125" style="85" customWidth="1"/>
    <col min="9731" max="9731" width="17" style="85" customWidth="1"/>
    <col min="9732" max="9733" width="16.140625" style="85" customWidth="1"/>
    <col min="9734" max="9734" width="14.5703125" style="85" customWidth="1"/>
    <col min="9735" max="9735" width="12.42578125" style="85" customWidth="1"/>
    <col min="9736" max="9736" width="12.85546875" style="85" customWidth="1"/>
    <col min="9737" max="9737" width="10.7109375" style="85" customWidth="1"/>
    <col min="9738" max="9739" width="10.140625" style="85" customWidth="1"/>
    <col min="9740" max="9740" width="15.85546875" style="85" customWidth="1"/>
    <col min="9741" max="9984" width="9.140625" style="85"/>
    <col min="9985" max="9985" width="15.5703125" style="85" customWidth="1"/>
    <col min="9986" max="9986" width="9.42578125" style="85" customWidth="1"/>
    <col min="9987" max="9987" width="17" style="85" customWidth="1"/>
    <col min="9988" max="9989" width="16.140625" style="85" customWidth="1"/>
    <col min="9990" max="9990" width="14.5703125" style="85" customWidth="1"/>
    <col min="9991" max="9991" width="12.42578125" style="85" customWidth="1"/>
    <col min="9992" max="9992" width="12.85546875" style="85" customWidth="1"/>
    <col min="9993" max="9993" width="10.7109375" style="85" customWidth="1"/>
    <col min="9994" max="9995" width="10.140625" style="85" customWidth="1"/>
    <col min="9996" max="9996" width="15.85546875" style="85" customWidth="1"/>
    <col min="9997" max="10240" width="9.140625" style="85"/>
    <col min="10241" max="10241" width="15.5703125" style="85" customWidth="1"/>
    <col min="10242" max="10242" width="9.42578125" style="85" customWidth="1"/>
    <col min="10243" max="10243" width="17" style="85" customWidth="1"/>
    <col min="10244" max="10245" width="16.140625" style="85" customWidth="1"/>
    <col min="10246" max="10246" width="14.5703125" style="85" customWidth="1"/>
    <col min="10247" max="10247" width="12.42578125" style="85" customWidth="1"/>
    <col min="10248" max="10248" width="12.85546875" style="85" customWidth="1"/>
    <col min="10249" max="10249" width="10.7109375" style="85" customWidth="1"/>
    <col min="10250" max="10251" width="10.140625" style="85" customWidth="1"/>
    <col min="10252" max="10252" width="15.85546875" style="85" customWidth="1"/>
    <col min="10253" max="10496" width="9.140625" style="85"/>
    <col min="10497" max="10497" width="15.5703125" style="85" customWidth="1"/>
    <col min="10498" max="10498" width="9.42578125" style="85" customWidth="1"/>
    <col min="10499" max="10499" width="17" style="85" customWidth="1"/>
    <col min="10500" max="10501" width="16.140625" style="85" customWidth="1"/>
    <col min="10502" max="10502" width="14.5703125" style="85" customWidth="1"/>
    <col min="10503" max="10503" width="12.42578125" style="85" customWidth="1"/>
    <col min="10504" max="10504" width="12.85546875" style="85" customWidth="1"/>
    <col min="10505" max="10505" width="10.7109375" style="85" customWidth="1"/>
    <col min="10506" max="10507" width="10.140625" style="85" customWidth="1"/>
    <col min="10508" max="10508" width="15.85546875" style="85" customWidth="1"/>
    <col min="10509" max="10752" width="9.140625" style="85"/>
    <col min="10753" max="10753" width="15.5703125" style="85" customWidth="1"/>
    <col min="10754" max="10754" width="9.42578125" style="85" customWidth="1"/>
    <col min="10755" max="10755" width="17" style="85" customWidth="1"/>
    <col min="10756" max="10757" width="16.140625" style="85" customWidth="1"/>
    <col min="10758" max="10758" width="14.5703125" style="85" customWidth="1"/>
    <col min="10759" max="10759" width="12.42578125" style="85" customWidth="1"/>
    <col min="10760" max="10760" width="12.85546875" style="85" customWidth="1"/>
    <col min="10761" max="10761" width="10.7109375" style="85" customWidth="1"/>
    <col min="10762" max="10763" width="10.140625" style="85" customWidth="1"/>
    <col min="10764" max="10764" width="15.85546875" style="85" customWidth="1"/>
    <col min="10765" max="11008" width="9.140625" style="85"/>
    <col min="11009" max="11009" width="15.5703125" style="85" customWidth="1"/>
    <col min="11010" max="11010" width="9.42578125" style="85" customWidth="1"/>
    <col min="11011" max="11011" width="17" style="85" customWidth="1"/>
    <col min="11012" max="11013" width="16.140625" style="85" customWidth="1"/>
    <col min="11014" max="11014" width="14.5703125" style="85" customWidth="1"/>
    <col min="11015" max="11015" width="12.42578125" style="85" customWidth="1"/>
    <col min="11016" max="11016" width="12.85546875" style="85" customWidth="1"/>
    <col min="11017" max="11017" width="10.7109375" style="85" customWidth="1"/>
    <col min="11018" max="11019" width="10.140625" style="85" customWidth="1"/>
    <col min="11020" max="11020" width="15.85546875" style="85" customWidth="1"/>
    <col min="11021" max="11264" width="9.140625" style="85"/>
    <col min="11265" max="11265" width="15.5703125" style="85" customWidth="1"/>
    <col min="11266" max="11266" width="9.42578125" style="85" customWidth="1"/>
    <col min="11267" max="11267" width="17" style="85" customWidth="1"/>
    <col min="11268" max="11269" width="16.140625" style="85" customWidth="1"/>
    <col min="11270" max="11270" width="14.5703125" style="85" customWidth="1"/>
    <col min="11271" max="11271" width="12.42578125" style="85" customWidth="1"/>
    <col min="11272" max="11272" width="12.85546875" style="85" customWidth="1"/>
    <col min="11273" max="11273" width="10.7109375" style="85" customWidth="1"/>
    <col min="11274" max="11275" width="10.140625" style="85" customWidth="1"/>
    <col min="11276" max="11276" width="15.85546875" style="85" customWidth="1"/>
    <col min="11277" max="11520" width="9.140625" style="85"/>
    <col min="11521" max="11521" width="15.5703125" style="85" customWidth="1"/>
    <col min="11522" max="11522" width="9.42578125" style="85" customWidth="1"/>
    <col min="11523" max="11523" width="17" style="85" customWidth="1"/>
    <col min="11524" max="11525" width="16.140625" style="85" customWidth="1"/>
    <col min="11526" max="11526" width="14.5703125" style="85" customWidth="1"/>
    <col min="11527" max="11527" width="12.42578125" style="85" customWidth="1"/>
    <col min="11528" max="11528" width="12.85546875" style="85" customWidth="1"/>
    <col min="11529" max="11529" width="10.7109375" style="85" customWidth="1"/>
    <col min="11530" max="11531" width="10.140625" style="85" customWidth="1"/>
    <col min="11532" max="11532" width="15.85546875" style="85" customWidth="1"/>
    <col min="11533" max="11776" width="9.140625" style="85"/>
    <col min="11777" max="11777" width="15.5703125" style="85" customWidth="1"/>
    <col min="11778" max="11778" width="9.42578125" style="85" customWidth="1"/>
    <col min="11779" max="11779" width="17" style="85" customWidth="1"/>
    <col min="11780" max="11781" width="16.140625" style="85" customWidth="1"/>
    <col min="11782" max="11782" width="14.5703125" style="85" customWidth="1"/>
    <col min="11783" max="11783" width="12.42578125" style="85" customWidth="1"/>
    <col min="11784" max="11784" width="12.85546875" style="85" customWidth="1"/>
    <col min="11785" max="11785" width="10.7109375" style="85" customWidth="1"/>
    <col min="11786" max="11787" width="10.140625" style="85" customWidth="1"/>
    <col min="11788" max="11788" width="15.85546875" style="85" customWidth="1"/>
    <col min="11789" max="12032" width="9.140625" style="85"/>
    <col min="12033" max="12033" width="15.5703125" style="85" customWidth="1"/>
    <col min="12034" max="12034" width="9.42578125" style="85" customWidth="1"/>
    <col min="12035" max="12035" width="17" style="85" customWidth="1"/>
    <col min="12036" max="12037" width="16.140625" style="85" customWidth="1"/>
    <col min="12038" max="12038" width="14.5703125" style="85" customWidth="1"/>
    <col min="12039" max="12039" width="12.42578125" style="85" customWidth="1"/>
    <col min="12040" max="12040" width="12.85546875" style="85" customWidth="1"/>
    <col min="12041" max="12041" width="10.7109375" style="85" customWidth="1"/>
    <col min="12042" max="12043" width="10.140625" style="85" customWidth="1"/>
    <col min="12044" max="12044" width="15.85546875" style="85" customWidth="1"/>
    <col min="12045" max="12288" width="9.140625" style="85"/>
    <col min="12289" max="12289" width="15.5703125" style="85" customWidth="1"/>
    <col min="12290" max="12290" width="9.42578125" style="85" customWidth="1"/>
    <col min="12291" max="12291" width="17" style="85" customWidth="1"/>
    <col min="12292" max="12293" width="16.140625" style="85" customWidth="1"/>
    <col min="12294" max="12294" width="14.5703125" style="85" customWidth="1"/>
    <col min="12295" max="12295" width="12.42578125" style="85" customWidth="1"/>
    <col min="12296" max="12296" width="12.85546875" style="85" customWidth="1"/>
    <col min="12297" max="12297" width="10.7109375" style="85" customWidth="1"/>
    <col min="12298" max="12299" width="10.140625" style="85" customWidth="1"/>
    <col min="12300" max="12300" width="15.85546875" style="85" customWidth="1"/>
    <col min="12301" max="12544" width="9.140625" style="85"/>
    <col min="12545" max="12545" width="15.5703125" style="85" customWidth="1"/>
    <col min="12546" max="12546" width="9.42578125" style="85" customWidth="1"/>
    <col min="12547" max="12547" width="17" style="85" customWidth="1"/>
    <col min="12548" max="12549" width="16.140625" style="85" customWidth="1"/>
    <col min="12550" max="12550" width="14.5703125" style="85" customWidth="1"/>
    <col min="12551" max="12551" width="12.42578125" style="85" customWidth="1"/>
    <col min="12552" max="12552" width="12.85546875" style="85" customWidth="1"/>
    <col min="12553" max="12553" width="10.7109375" style="85" customWidth="1"/>
    <col min="12554" max="12555" width="10.140625" style="85" customWidth="1"/>
    <col min="12556" max="12556" width="15.85546875" style="85" customWidth="1"/>
    <col min="12557" max="12800" width="9.140625" style="85"/>
    <col min="12801" max="12801" width="15.5703125" style="85" customWidth="1"/>
    <col min="12802" max="12802" width="9.42578125" style="85" customWidth="1"/>
    <col min="12803" max="12803" width="17" style="85" customWidth="1"/>
    <col min="12804" max="12805" width="16.140625" style="85" customWidth="1"/>
    <col min="12806" max="12806" width="14.5703125" style="85" customWidth="1"/>
    <col min="12807" max="12807" width="12.42578125" style="85" customWidth="1"/>
    <col min="12808" max="12808" width="12.85546875" style="85" customWidth="1"/>
    <col min="12809" max="12809" width="10.7109375" style="85" customWidth="1"/>
    <col min="12810" max="12811" width="10.140625" style="85" customWidth="1"/>
    <col min="12812" max="12812" width="15.85546875" style="85" customWidth="1"/>
    <col min="12813" max="13056" width="9.140625" style="85"/>
    <col min="13057" max="13057" width="15.5703125" style="85" customWidth="1"/>
    <col min="13058" max="13058" width="9.42578125" style="85" customWidth="1"/>
    <col min="13059" max="13059" width="17" style="85" customWidth="1"/>
    <col min="13060" max="13061" width="16.140625" style="85" customWidth="1"/>
    <col min="13062" max="13062" width="14.5703125" style="85" customWidth="1"/>
    <col min="13063" max="13063" width="12.42578125" style="85" customWidth="1"/>
    <col min="13064" max="13064" width="12.85546875" style="85" customWidth="1"/>
    <col min="13065" max="13065" width="10.7109375" style="85" customWidth="1"/>
    <col min="13066" max="13067" width="10.140625" style="85" customWidth="1"/>
    <col min="13068" max="13068" width="15.85546875" style="85" customWidth="1"/>
    <col min="13069" max="13312" width="9.140625" style="85"/>
    <col min="13313" max="13313" width="15.5703125" style="85" customWidth="1"/>
    <col min="13314" max="13314" width="9.42578125" style="85" customWidth="1"/>
    <col min="13315" max="13315" width="17" style="85" customWidth="1"/>
    <col min="13316" max="13317" width="16.140625" style="85" customWidth="1"/>
    <col min="13318" max="13318" width="14.5703125" style="85" customWidth="1"/>
    <col min="13319" max="13319" width="12.42578125" style="85" customWidth="1"/>
    <col min="13320" max="13320" width="12.85546875" style="85" customWidth="1"/>
    <col min="13321" max="13321" width="10.7109375" style="85" customWidth="1"/>
    <col min="13322" max="13323" width="10.140625" style="85" customWidth="1"/>
    <col min="13324" max="13324" width="15.85546875" style="85" customWidth="1"/>
    <col min="13325" max="13568" width="9.140625" style="85"/>
    <col min="13569" max="13569" width="15.5703125" style="85" customWidth="1"/>
    <col min="13570" max="13570" width="9.42578125" style="85" customWidth="1"/>
    <col min="13571" max="13571" width="17" style="85" customWidth="1"/>
    <col min="13572" max="13573" width="16.140625" style="85" customWidth="1"/>
    <col min="13574" max="13574" width="14.5703125" style="85" customWidth="1"/>
    <col min="13575" max="13575" width="12.42578125" style="85" customWidth="1"/>
    <col min="13576" max="13576" width="12.85546875" style="85" customWidth="1"/>
    <col min="13577" max="13577" width="10.7109375" style="85" customWidth="1"/>
    <col min="13578" max="13579" width="10.140625" style="85" customWidth="1"/>
    <col min="13580" max="13580" width="15.85546875" style="85" customWidth="1"/>
    <col min="13581" max="13824" width="9.140625" style="85"/>
    <col min="13825" max="13825" width="15.5703125" style="85" customWidth="1"/>
    <col min="13826" max="13826" width="9.42578125" style="85" customWidth="1"/>
    <col min="13827" max="13827" width="17" style="85" customWidth="1"/>
    <col min="13828" max="13829" width="16.140625" style="85" customWidth="1"/>
    <col min="13830" max="13830" width="14.5703125" style="85" customWidth="1"/>
    <col min="13831" max="13831" width="12.42578125" style="85" customWidth="1"/>
    <col min="13832" max="13832" width="12.85546875" style="85" customWidth="1"/>
    <col min="13833" max="13833" width="10.7109375" style="85" customWidth="1"/>
    <col min="13834" max="13835" width="10.140625" style="85" customWidth="1"/>
    <col min="13836" max="13836" width="15.85546875" style="85" customWidth="1"/>
    <col min="13837" max="14080" width="9.140625" style="85"/>
    <col min="14081" max="14081" width="15.5703125" style="85" customWidth="1"/>
    <col min="14082" max="14082" width="9.42578125" style="85" customWidth="1"/>
    <col min="14083" max="14083" width="17" style="85" customWidth="1"/>
    <col min="14084" max="14085" width="16.140625" style="85" customWidth="1"/>
    <col min="14086" max="14086" width="14.5703125" style="85" customWidth="1"/>
    <col min="14087" max="14087" width="12.42578125" style="85" customWidth="1"/>
    <col min="14088" max="14088" width="12.85546875" style="85" customWidth="1"/>
    <col min="14089" max="14089" width="10.7109375" style="85" customWidth="1"/>
    <col min="14090" max="14091" width="10.140625" style="85" customWidth="1"/>
    <col min="14092" max="14092" width="15.85546875" style="85" customWidth="1"/>
    <col min="14093" max="14336" width="9.140625" style="85"/>
    <col min="14337" max="14337" width="15.5703125" style="85" customWidth="1"/>
    <col min="14338" max="14338" width="9.42578125" style="85" customWidth="1"/>
    <col min="14339" max="14339" width="17" style="85" customWidth="1"/>
    <col min="14340" max="14341" width="16.140625" style="85" customWidth="1"/>
    <col min="14342" max="14342" width="14.5703125" style="85" customWidth="1"/>
    <col min="14343" max="14343" width="12.42578125" style="85" customWidth="1"/>
    <col min="14344" max="14344" width="12.85546875" style="85" customWidth="1"/>
    <col min="14345" max="14345" width="10.7109375" style="85" customWidth="1"/>
    <col min="14346" max="14347" width="10.140625" style="85" customWidth="1"/>
    <col min="14348" max="14348" width="15.85546875" style="85" customWidth="1"/>
    <col min="14349" max="14592" width="9.140625" style="85"/>
    <col min="14593" max="14593" width="15.5703125" style="85" customWidth="1"/>
    <col min="14594" max="14594" width="9.42578125" style="85" customWidth="1"/>
    <col min="14595" max="14595" width="17" style="85" customWidth="1"/>
    <col min="14596" max="14597" width="16.140625" style="85" customWidth="1"/>
    <col min="14598" max="14598" width="14.5703125" style="85" customWidth="1"/>
    <col min="14599" max="14599" width="12.42578125" style="85" customWidth="1"/>
    <col min="14600" max="14600" width="12.85546875" style="85" customWidth="1"/>
    <col min="14601" max="14601" width="10.7109375" style="85" customWidth="1"/>
    <col min="14602" max="14603" width="10.140625" style="85" customWidth="1"/>
    <col min="14604" max="14604" width="15.85546875" style="85" customWidth="1"/>
    <col min="14605" max="14848" width="9.140625" style="85"/>
    <col min="14849" max="14849" width="15.5703125" style="85" customWidth="1"/>
    <col min="14850" max="14850" width="9.42578125" style="85" customWidth="1"/>
    <col min="14851" max="14851" width="17" style="85" customWidth="1"/>
    <col min="14852" max="14853" width="16.140625" style="85" customWidth="1"/>
    <col min="14854" max="14854" width="14.5703125" style="85" customWidth="1"/>
    <col min="14855" max="14855" width="12.42578125" style="85" customWidth="1"/>
    <col min="14856" max="14856" width="12.85546875" style="85" customWidth="1"/>
    <col min="14857" max="14857" width="10.7109375" style="85" customWidth="1"/>
    <col min="14858" max="14859" width="10.140625" style="85" customWidth="1"/>
    <col min="14860" max="14860" width="15.85546875" style="85" customWidth="1"/>
    <col min="14861" max="15104" width="9.140625" style="85"/>
    <col min="15105" max="15105" width="15.5703125" style="85" customWidth="1"/>
    <col min="15106" max="15106" width="9.42578125" style="85" customWidth="1"/>
    <col min="15107" max="15107" width="17" style="85" customWidth="1"/>
    <col min="15108" max="15109" width="16.140625" style="85" customWidth="1"/>
    <col min="15110" max="15110" width="14.5703125" style="85" customWidth="1"/>
    <col min="15111" max="15111" width="12.42578125" style="85" customWidth="1"/>
    <col min="15112" max="15112" width="12.85546875" style="85" customWidth="1"/>
    <col min="15113" max="15113" width="10.7109375" style="85" customWidth="1"/>
    <col min="15114" max="15115" width="10.140625" style="85" customWidth="1"/>
    <col min="15116" max="15116" width="15.85546875" style="85" customWidth="1"/>
    <col min="15117" max="15360" width="9.140625" style="85"/>
    <col min="15361" max="15361" width="15.5703125" style="85" customWidth="1"/>
    <col min="15362" max="15362" width="9.42578125" style="85" customWidth="1"/>
    <col min="15363" max="15363" width="17" style="85" customWidth="1"/>
    <col min="15364" max="15365" width="16.140625" style="85" customWidth="1"/>
    <col min="15366" max="15366" width="14.5703125" style="85" customWidth="1"/>
    <col min="15367" max="15367" width="12.42578125" style="85" customWidth="1"/>
    <col min="15368" max="15368" width="12.85546875" style="85" customWidth="1"/>
    <col min="15369" max="15369" width="10.7109375" style="85" customWidth="1"/>
    <col min="15370" max="15371" width="10.140625" style="85" customWidth="1"/>
    <col min="15372" max="15372" width="15.85546875" style="85" customWidth="1"/>
    <col min="15373" max="15616" width="9.140625" style="85"/>
    <col min="15617" max="15617" width="15.5703125" style="85" customWidth="1"/>
    <col min="15618" max="15618" width="9.42578125" style="85" customWidth="1"/>
    <col min="15619" max="15619" width="17" style="85" customWidth="1"/>
    <col min="15620" max="15621" width="16.140625" style="85" customWidth="1"/>
    <col min="15622" max="15622" width="14.5703125" style="85" customWidth="1"/>
    <col min="15623" max="15623" width="12.42578125" style="85" customWidth="1"/>
    <col min="15624" max="15624" width="12.85546875" style="85" customWidth="1"/>
    <col min="15625" max="15625" width="10.7109375" style="85" customWidth="1"/>
    <col min="15626" max="15627" width="10.140625" style="85" customWidth="1"/>
    <col min="15628" max="15628" width="15.85546875" style="85" customWidth="1"/>
    <col min="15629" max="15872" width="9.140625" style="85"/>
    <col min="15873" max="15873" width="15.5703125" style="85" customWidth="1"/>
    <col min="15874" max="15874" width="9.42578125" style="85" customWidth="1"/>
    <col min="15875" max="15875" width="17" style="85" customWidth="1"/>
    <col min="15876" max="15877" width="16.140625" style="85" customWidth="1"/>
    <col min="15878" max="15878" width="14.5703125" style="85" customWidth="1"/>
    <col min="15879" max="15879" width="12.42578125" style="85" customWidth="1"/>
    <col min="15880" max="15880" width="12.85546875" style="85" customWidth="1"/>
    <col min="15881" max="15881" width="10.7109375" style="85" customWidth="1"/>
    <col min="15882" max="15883" width="10.140625" style="85" customWidth="1"/>
    <col min="15884" max="15884" width="15.85546875" style="85" customWidth="1"/>
    <col min="15885" max="16128" width="9.140625" style="85"/>
    <col min="16129" max="16129" width="15.5703125" style="85" customWidth="1"/>
    <col min="16130" max="16130" width="9.42578125" style="85" customWidth="1"/>
    <col min="16131" max="16131" width="17" style="85" customWidth="1"/>
    <col min="16132" max="16133" width="16.140625" style="85" customWidth="1"/>
    <col min="16134" max="16134" width="14.5703125" style="85" customWidth="1"/>
    <col min="16135" max="16135" width="12.42578125" style="85" customWidth="1"/>
    <col min="16136" max="16136" width="12.85546875" style="85" customWidth="1"/>
    <col min="16137" max="16137" width="10.7109375" style="85" customWidth="1"/>
    <col min="16138" max="16139" width="10.140625" style="85" customWidth="1"/>
    <col min="16140" max="16140" width="15.85546875" style="85" customWidth="1"/>
    <col min="16141" max="16384" width="9.140625" style="85"/>
  </cols>
  <sheetData>
    <row r="1" spans="1:12" ht="30.75" customHeight="1" thickBot="1" x14ac:dyDescent="0.25">
      <c r="A1" s="238" t="s">
        <v>77</v>
      </c>
      <c r="B1" s="238"/>
      <c r="C1" s="238"/>
      <c r="D1" s="238"/>
      <c r="E1" s="238"/>
      <c r="F1" s="238"/>
      <c r="G1" s="238"/>
    </row>
    <row r="2" spans="1:12" s="91" customFormat="1" ht="50.25" customHeight="1" x14ac:dyDescent="0.2">
      <c r="A2" s="86" t="s">
        <v>78</v>
      </c>
      <c r="B2" s="87" t="s">
        <v>79</v>
      </c>
      <c r="C2" s="88" t="s">
        <v>80</v>
      </c>
      <c r="D2" s="88" t="s">
        <v>81</v>
      </c>
      <c r="E2" s="88"/>
      <c r="F2" s="88" t="s">
        <v>82</v>
      </c>
      <c r="G2" s="88" t="s">
        <v>83</v>
      </c>
      <c r="H2" s="88" t="s">
        <v>84</v>
      </c>
      <c r="I2" s="88" t="s">
        <v>85</v>
      </c>
      <c r="J2" s="88" t="s">
        <v>86</v>
      </c>
      <c r="K2" s="89" t="s">
        <v>87</v>
      </c>
      <c r="L2" s="90" t="s">
        <v>88</v>
      </c>
    </row>
    <row r="3" spans="1:12" x14ac:dyDescent="0.2">
      <c r="A3" s="98">
        <v>720</v>
      </c>
      <c r="B3" s="99">
        <v>1000</v>
      </c>
      <c r="C3" s="97">
        <f t="shared" ref="C3:C11" si="0">A3*2/3*3.14</f>
        <v>1507.2</v>
      </c>
      <c r="D3" s="97">
        <f t="shared" ref="D3:D11" si="1">A3*3.14</f>
        <v>2260.8000000000002</v>
      </c>
      <c r="E3" s="97"/>
      <c r="F3" s="97">
        <f t="shared" ref="F3:F11" si="2">((2*3.14*(B3/2))/4)+400</f>
        <v>1185</v>
      </c>
      <c r="G3" s="94">
        <f t="shared" ref="G3:G11" si="3">((2*3.14*(B3+(A3/2)/2))/4)+400</f>
        <v>2252.6000000000004</v>
      </c>
      <c r="H3" s="94">
        <f t="shared" ref="H3:H11" si="4">((F3*2+G3)/3)</f>
        <v>1540.8666666666668</v>
      </c>
      <c r="I3" s="95">
        <v>0</v>
      </c>
      <c r="J3" s="96">
        <f t="shared" ref="J3:J11" si="5">C3*H3/10000</f>
        <v>232.23942400000001</v>
      </c>
      <c r="K3" s="97">
        <f t="shared" ref="K3:K11" si="6">D3*H3/10000</f>
        <v>348.35913600000003</v>
      </c>
      <c r="L3" s="97">
        <f t="shared" ref="L3:L11" si="7">SUM(J3*I3)</f>
        <v>0</v>
      </c>
    </row>
    <row r="4" spans="1:12" x14ac:dyDescent="0.2">
      <c r="A4" s="92">
        <v>630</v>
      </c>
      <c r="B4" s="93">
        <v>900</v>
      </c>
      <c r="C4" s="94">
        <f t="shared" si="0"/>
        <v>1318.8</v>
      </c>
      <c r="D4" s="94">
        <f t="shared" si="1"/>
        <v>1978.2</v>
      </c>
      <c r="E4" s="94"/>
      <c r="F4" s="94">
        <f t="shared" si="2"/>
        <v>1106.5</v>
      </c>
      <c r="G4" s="94">
        <f t="shared" si="3"/>
        <v>2060.2750000000001</v>
      </c>
      <c r="H4" s="94">
        <f t="shared" si="4"/>
        <v>1424.425</v>
      </c>
      <c r="I4" s="95">
        <v>0</v>
      </c>
      <c r="J4" s="96">
        <f t="shared" si="5"/>
        <v>187.85316900000001</v>
      </c>
      <c r="K4" s="97">
        <f t="shared" si="6"/>
        <v>281.77975350000003</v>
      </c>
      <c r="L4" s="97">
        <f t="shared" si="7"/>
        <v>0</v>
      </c>
    </row>
    <row r="5" spans="1:12" x14ac:dyDescent="0.2">
      <c r="A5" s="92">
        <v>530</v>
      </c>
      <c r="B5" s="93">
        <v>750</v>
      </c>
      <c r="C5" s="94">
        <f t="shared" si="0"/>
        <v>1109.4666666666667</v>
      </c>
      <c r="D5" s="94">
        <f t="shared" si="1"/>
        <v>1664.2</v>
      </c>
      <c r="E5" s="94"/>
      <c r="F5" s="94">
        <f t="shared" si="2"/>
        <v>988.75</v>
      </c>
      <c r="G5" s="94">
        <f t="shared" si="3"/>
        <v>1785.5250000000001</v>
      </c>
      <c r="H5" s="94">
        <f t="shared" si="4"/>
        <v>1254.3416666666667</v>
      </c>
      <c r="I5" s="95">
        <v>6</v>
      </c>
      <c r="J5" s="96">
        <f t="shared" si="5"/>
        <v>139.16502677777777</v>
      </c>
      <c r="K5" s="97">
        <f t="shared" si="6"/>
        <v>208.74754016666668</v>
      </c>
      <c r="L5" s="97">
        <f t="shared" si="7"/>
        <v>834.99016066666661</v>
      </c>
    </row>
    <row r="6" spans="1:12" x14ac:dyDescent="0.2">
      <c r="A6" s="98">
        <v>426</v>
      </c>
      <c r="B6" s="99">
        <v>600</v>
      </c>
      <c r="C6" s="97">
        <f t="shared" si="0"/>
        <v>891.76</v>
      </c>
      <c r="D6" s="97">
        <f t="shared" si="1"/>
        <v>1337.64</v>
      </c>
      <c r="E6" s="97"/>
      <c r="F6" s="97">
        <f t="shared" si="2"/>
        <v>871</v>
      </c>
      <c r="G6" s="94">
        <f t="shared" si="3"/>
        <v>1509.2050000000002</v>
      </c>
      <c r="H6" s="94">
        <f t="shared" si="4"/>
        <v>1083.7349999999999</v>
      </c>
      <c r="I6" s="95">
        <v>0</v>
      </c>
      <c r="J6" s="96">
        <f t="shared" si="5"/>
        <v>96.643152360000002</v>
      </c>
      <c r="K6" s="97">
        <f t="shared" si="6"/>
        <v>144.96472853999998</v>
      </c>
      <c r="L6" s="97">
        <f t="shared" si="7"/>
        <v>0</v>
      </c>
    </row>
    <row r="7" spans="1:12" x14ac:dyDescent="0.2">
      <c r="A7" s="98">
        <v>325</v>
      </c>
      <c r="B7" s="99">
        <v>450</v>
      </c>
      <c r="C7" s="97">
        <f t="shared" si="0"/>
        <v>680.33333333333337</v>
      </c>
      <c r="D7" s="97">
        <f t="shared" si="1"/>
        <v>1020.5</v>
      </c>
      <c r="E7" s="97"/>
      <c r="F7" s="97">
        <f t="shared" si="2"/>
        <v>753.25</v>
      </c>
      <c r="G7" s="94">
        <f t="shared" si="3"/>
        <v>1234.0625</v>
      </c>
      <c r="H7" s="94">
        <f t="shared" si="4"/>
        <v>913.52083333333337</v>
      </c>
      <c r="I7" s="95">
        <v>0</v>
      </c>
      <c r="J7" s="96">
        <f t="shared" si="5"/>
        <v>62.149867361111113</v>
      </c>
      <c r="K7" s="97">
        <f t="shared" si="6"/>
        <v>93.22480104166668</v>
      </c>
      <c r="L7" s="97">
        <f t="shared" si="7"/>
        <v>0</v>
      </c>
    </row>
    <row r="8" spans="1:12" x14ac:dyDescent="0.2">
      <c r="A8" s="98">
        <v>273</v>
      </c>
      <c r="B8" s="99">
        <v>375</v>
      </c>
      <c r="C8" s="97">
        <f t="shared" si="0"/>
        <v>571.48</v>
      </c>
      <c r="D8" s="97">
        <f t="shared" si="1"/>
        <v>857.22</v>
      </c>
      <c r="E8" s="97"/>
      <c r="F8" s="97">
        <f t="shared" si="2"/>
        <v>694.375</v>
      </c>
      <c r="G8" s="94">
        <f t="shared" si="3"/>
        <v>1095.9025000000001</v>
      </c>
      <c r="H8" s="94">
        <f t="shared" si="4"/>
        <v>828.21750000000009</v>
      </c>
      <c r="I8" s="95">
        <v>0</v>
      </c>
      <c r="J8" s="96">
        <f t="shared" si="5"/>
        <v>47.330973690000008</v>
      </c>
      <c r="K8" s="97">
        <f t="shared" si="6"/>
        <v>70.996460535000011</v>
      </c>
      <c r="L8" s="97">
        <f t="shared" si="7"/>
        <v>0</v>
      </c>
    </row>
    <row r="9" spans="1:12" x14ac:dyDescent="0.2">
      <c r="A9" s="98">
        <v>219</v>
      </c>
      <c r="B9" s="99">
        <v>300</v>
      </c>
      <c r="C9" s="97">
        <f t="shared" si="0"/>
        <v>458.44</v>
      </c>
      <c r="D9" s="97">
        <f t="shared" si="1"/>
        <v>687.66000000000008</v>
      </c>
      <c r="E9" s="97"/>
      <c r="F9" s="97">
        <f t="shared" si="2"/>
        <v>635.5</v>
      </c>
      <c r="G9" s="94">
        <f t="shared" si="3"/>
        <v>956.95749999999998</v>
      </c>
      <c r="H9" s="94">
        <f t="shared" si="4"/>
        <v>742.65250000000003</v>
      </c>
      <c r="I9" s="95">
        <v>0</v>
      </c>
      <c r="J9" s="96">
        <f t="shared" si="5"/>
        <v>34.046161210000001</v>
      </c>
      <c r="K9" s="97">
        <f t="shared" si="6"/>
        <v>51.069241815000012</v>
      </c>
      <c r="L9" s="97">
        <f t="shared" si="7"/>
        <v>0</v>
      </c>
    </row>
    <row r="10" spans="1:12" x14ac:dyDescent="0.2">
      <c r="A10" s="98">
        <v>159</v>
      </c>
      <c r="B10" s="99">
        <v>225</v>
      </c>
      <c r="C10" s="97">
        <f t="shared" si="0"/>
        <v>332.84000000000003</v>
      </c>
      <c r="D10" s="97">
        <f t="shared" si="1"/>
        <v>499.26000000000005</v>
      </c>
      <c r="E10" s="97"/>
      <c r="F10" s="97">
        <f t="shared" si="2"/>
        <v>576.625</v>
      </c>
      <c r="G10" s="94">
        <f t="shared" si="3"/>
        <v>815.65750000000003</v>
      </c>
      <c r="H10" s="94">
        <f t="shared" si="4"/>
        <v>656.30250000000001</v>
      </c>
      <c r="I10" s="95">
        <v>0</v>
      </c>
      <c r="J10" s="96">
        <f t="shared" si="5"/>
        <v>21.844372410000002</v>
      </c>
      <c r="K10" s="97">
        <f t="shared" si="6"/>
        <v>32.766558615000008</v>
      </c>
      <c r="L10" s="97">
        <f t="shared" si="7"/>
        <v>0</v>
      </c>
    </row>
    <row r="11" spans="1:12" x14ac:dyDescent="0.2">
      <c r="A11" s="98">
        <v>133</v>
      </c>
      <c r="B11" s="99">
        <v>190</v>
      </c>
      <c r="C11" s="97">
        <f t="shared" si="0"/>
        <v>278.41333333333336</v>
      </c>
      <c r="D11" s="97">
        <f t="shared" si="1"/>
        <v>417.62</v>
      </c>
      <c r="E11" s="97"/>
      <c r="F11" s="97">
        <f t="shared" si="2"/>
        <v>549.15</v>
      </c>
      <c r="G11" s="94">
        <f t="shared" si="3"/>
        <v>750.50250000000005</v>
      </c>
      <c r="H11" s="94">
        <f t="shared" si="4"/>
        <v>616.26750000000004</v>
      </c>
      <c r="I11" s="95">
        <v>0</v>
      </c>
      <c r="J11" s="96">
        <f t="shared" si="5"/>
        <v>17.157708890000002</v>
      </c>
      <c r="K11" s="97">
        <f t="shared" si="6"/>
        <v>25.736563335000003</v>
      </c>
      <c r="L11" s="97">
        <f t="shared" si="7"/>
        <v>0</v>
      </c>
    </row>
    <row r="12" spans="1:12" x14ac:dyDescent="0.2">
      <c r="A12" s="100"/>
      <c r="B12" s="101"/>
      <c r="C12" s="102"/>
      <c r="D12" s="102"/>
      <c r="E12" s="102"/>
      <c r="F12" s="102"/>
      <c r="G12" s="102"/>
      <c r="H12" s="102"/>
      <c r="I12" s="102"/>
      <c r="J12" s="102"/>
      <c r="K12" s="102"/>
      <c r="L12" s="103">
        <f>SUM(L3:L11)</f>
        <v>834.99016066666661</v>
      </c>
    </row>
    <row r="13" spans="1:12" x14ac:dyDescent="0.2">
      <c r="A13" s="100"/>
      <c r="B13" s="101"/>
      <c r="C13" s="102"/>
      <c r="D13" s="102"/>
      <c r="E13" s="102"/>
      <c r="F13" s="102"/>
      <c r="G13" s="102"/>
      <c r="H13" s="102"/>
      <c r="I13" s="102"/>
      <c r="J13" s="102"/>
      <c r="K13" s="102"/>
      <c r="L13" s="104"/>
    </row>
    <row r="14" spans="1:12" x14ac:dyDescent="0.2">
      <c r="A14" s="238" t="s">
        <v>96</v>
      </c>
      <c r="B14" s="238"/>
      <c r="C14" s="238"/>
      <c r="D14" s="238"/>
      <c r="E14" s="238"/>
      <c r="F14" s="238"/>
      <c r="G14" s="238"/>
    </row>
    <row r="15" spans="1:12" x14ac:dyDescent="0.2">
      <c r="A15" s="238"/>
      <c r="B15" s="238"/>
      <c r="C15" s="238"/>
      <c r="D15" s="238"/>
      <c r="E15" s="238"/>
      <c r="F15" s="238"/>
      <c r="G15" s="238"/>
    </row>
    <row r="16" spans="1:12" ht="13.5" thickBot="1" x14ac:dyDescent="0.25">
      <c r="A16" s="238"/>
      <c r="B16" s="238"/>
      <c r="C16" s="238"/>
      <c r="D16" s="238"/>
      <c r="E16" s="238"/>
      <c r="F16" s="238"/>
      <c r="G16" s="238"/>
    </row>
    <row r="17" spans="1:12" ht="45" x14ac:dyDescent="0.2">
      <c r="A17" s="86" t="s">
        <v>90</v>
      </c>
      <c r="B17" s="87" t="s">
        <v>91</v>
      </c>
      <c r="C17" s="88" t="s">
        <v>92</v>
      </c>
      <c r="D17" s="88" t="s">
        <v>93</v>
      </c>
      <c r="E17" s="88" t="s">
        <v>97</v>
      </c>
      <c r="F17" s="88" t="s">
        <v>94</v>
      </c>
      <c r="G17" s="88" t="s">
        <v>95</v>
      </c>
      <c r="H17" s="108" t="s">
        <v>88</v>
      </c>
    </row>
    <row r="18" spans="1:12" x14ac:dyDescent="0.2">
      <c r="A18" s="92">
        <v>1020</v>
      </c>
      <c r="B18" s="93">
        <v>14</v>
      </c>
      <c r="C18" s="107">
        <f>B18*2.5+40</f>
        <v>75</v>
      </c>
      <c r="D18" s="94">
        <f>PI()*(A18)</f>
        <v>3204.424506661589</v>
      </c>
      <c r="E18" s="94">
        <v>10</v>
      </c>
      <c r="F18" s="109">
        <f>D18*(C18*2)/10000</f>
        <v>48.066367599923836</v>
      </c>
      <c r="G18" s="110"/>
      <c r="H18" s="94">
        <f>SUM(E18*F18)</f>
        <v>480.66367599923836</v>
      </c>
    </row>
    <row r="19" spans="1:12" x14ac:dyDescent="0.2">
      <c r="A19" s="92">
        <v>820</v>
      </c>
      <c r="B19" s="93">
        <v>9</v>
      </c>
      <c r="C19" s="107">
        <f>B19*2.5+40</f>
        <v>62.5</v>
      </c>
      <c r="D19" s="94">
        <f>PI()*(A19)</f>
        <v>2576.1059759436303</v>
      </c>
      <c r="E19" s="94">
        <v>0</v>
      </c>
      <c r="F19" s="109">
        <f>D19*(C19*2)/10000</f>
        <v>32.201324699295377</v>
      </c>
      <c r="G19" s="110"/>
      <c r="H19" s="94">
        <f>SUM(E19*F19)</f>
        <v>0</v>
      </c>
    </row>
    <row r="20" spans="1:12" x14ac:dyDescent="0.2">
      <c r="A20" s="92">
        <v>720</v>
      </c>
      <c r="B20" s="93">
        <v>9</v>
      </c>
      <c r="C20" s="107">
        <f>B20*2.5+40</f>
        <v>62.5</v>
      </c>
      <c r="D20" s="94">
        <f>PI()*(A20)</f>
        <v>2261.9467105846511</v>
      </c>
      <c r="E20" s="94">
        <v>10</v>
      </c>
      <c r="F20" s="109">
        <f>D20*(C20*2)/10000</f>
        <v>28.274333882308142</v>
      </c>
      <c r="G20" s="110"/>
      <c r="H20" s="94">
        <f>SUM(E20*F20)</f>
        <v>282.74333882308144</v>
      </c>
    </row>
    <row r="21" spans="1:12" x14ac:dyDescent="0.2">
      <c r="A21" s="92">
        <v>630</v>
      </c>
      <c r="B21" s="93">
        <v>8</v>
      </c>
      <c r="C21" s="107">
        <f>B21*2.5+40</f>
        <v>60</v>
      </c>
      <c r="D21" s="94">
        <f>PI()*(A21)</f>
        <v>1979.2033717615698</v>
      </c>
      <c r="E21" s="94">
        <v>0</v>
      </c>
      <c r="F21" s="109">
        <f>D21*(C21*2)/10000</f>
        <v>23.750440461138837</v>
      </c>
      <c r="G21" s="110"/>
      <c r="H21" s="94">
        <f>SUM(E21*F21)</f>
        <v>0</v>
      </c>
    </row>
    <row r="22" spans="1:12" x14ac:dyDescent="0.2">
      <c r="H22" s="111">
        <f>SUM(H18:H21)</f>
        <v>763.40701482231975</v>
      </c>
    </row>
    <row r="23" spans="1:12" x14ac:dyDescent="0.2">
      <c r="A23" s="100"/>
      <c r="B23" s="101"/>
      <c r="C23" s="102"/>
      <c r="D23" s="102"/>
      <c r="E23" s="102"/>
      <c r="F23" s="102"/>
      <c r="G23" s="102"/>
      <c r="H23" s="102"/>
      <c r="I23" s="102"/>
      <c r="J23" s="102"/>
      <c r="K23" s="102"/>
      <c r="L23" s="104"/>
    </row>
    <row r="24" spans="1:12" hidden="1" x14ac:dyDescent="0.2">
      <c r="A24" s="238" t="s">
        <v>89</v>
      </c>
      <c r="B24" s="238"/>
      <c r="C24" s="238"/>
      <c r="D24" s="238"/>
      <c r="E24" s="238"/>
      <c r="F24" s="238"/>
      <c r="G24" s="238"/>
    </row>
    <row r="25" spans="1:12" hidden="1" x14ac:dyDescent="0.2">
      <c r="A25" s="238"/>
      <c r="B25" s="238"/>
      <c r="C25" s="238"/>
      <c r="D25" s="238"/>
      <c r="E25" s="238"/>
      <c r="F25" s="238"/>
      <c r="G25" s="238"/>
    </row>
    <row r="26" spans="1:12" hidden="1" x14ac:dyDescent="0.2">
      <c r="A26" s="238"/>
      <c r="B26" s="238"/>
      <c r="C26" s="238"/>
      <c r="D26" s="238"/>
      <c r="E26" s="238"/>
      <c r="F26" s="238"/>
      <c r="G26" s="238"/>
    </row>
    <row r="27" spans="1:12" s="91" customFormat="1" ht="47.25" hidden="1" customHeight="1" x14ac:dyDescent="0.2">
      <c r="A27" s="86" t="s">
        <v>90</v>
      </c>
      <c r="B27" s="87" t="s">
        <v>91</v>
      </c>
      <c r="C27" s="88" t="s">
        <v>92</v>
      </c>
      <c r="D27" s="88" t="s">
        <v>93</v>
      </c>
      <c r="E27" s="88"/>
      <c r="F27" s="88" t="s">
        <v>94</v>
      </c>
      <c r="G27" s="105" t="s">
        <v>95</v>
      </c>
      <c r="H27" s="106"/>
      <c r="I27" s="106"/>
    </row>
    <row r="28" spans="1:12" hidden="1" x14ac:dyDescent="0.2">
      <c r="A28" s="92">
        <v>133</v>
      </c>
      <c r="B28" s="93">
        <v>10</v>
      </c>
      <c r="C28" s="107">
        <v>40</v>
      </c>
      <c r="D28" s="94">
        <f t="shared" ref="D28:D52" si="8">PI()*(A28)</f>
        <v>417.83182292744249</v>
      </c>
      <c r="E28" s="94"/>
      <c r="F28" s="94">
        <f t="shared" ref="F28:F52" si="9">D28*(B28+C28*2)/10000</f>
        <v>3.7604864063469825</v>
      </c>
      <c r="G28" s="94">
        <f>((((A28+40)*PI()/2)^2-(A28/2*PI())^2)+PI()*A28*(20+B28))/10000</f>
        <v>4.27359441551567</v>
      </c>
    </row>
    <row r="29" spans="1:12" hidden="1" x14ac:dyDescent="0.2">
      <c r="A29" s="92">
        <v>133</v>
      </c>
      <c r="B29" s="93">
        <v>15</v>
      </c>
      <c r="C29" s="107">
        <v>40</v>
      </c>
      <c r="D29" s="94">
        <f t="shared" si="8"/>
        <v>417.83182292744249</v>
      </c>
      <c r="E29" s="94"/>
      <c r="F29" s="94">
        <f t="shared" si="9"/>
        <v>3.9694023178107041</v>
      </c>
      <c r="G29" s="94">
        <f t="shared" ref="G29:G52" si="10">((((A29+40)*PI()/2)^2-(A29/2*PI())^2)+PI()*A29*(20+B29))/10000</f>
        <v>4.4825103269793916</v>
      </c>
    </row>
    <row r="30" spans="1:12" hidden="1" x14ac:dyDescent="0.2">
      <c r="A30" s="92">
        <v>133</v>
      </c>
      <c r="B30" s="93">
        <v>13</v>
      </c>
      <c r="C30" s="107">
        <v>40</v>
      </c>
      <c r="D30" s="94">
        <f t="shared" si="8"/>
        <v>417.83182292744249</v>
      </c>
      <c r="E30" s="94"/>
      <c r="F30" s="94">
        <f t="shared" si="9"/>
        <v>3.8858359532252149</v>
      </c>
      <c r="G30" s="94">
        <f t="shared" si="10"/>
        <v>4.3989439623939033</v>
      </c>
    </row>
    <row r="31" spans="1:12" hidden="1" x14ac:dyDescent="0.2">
      <c r="A31" s="92">
        <v>194</v>
      </c>
      <c r="B31" s="93">
        <v>15</v>
      </c>
      <c r="C31" s="107">
        <v>40</v>
      </c>
      <c r="D31" s="94">
        <f t="shared" si="8"/>
        <v>609.46897479641984</v>
      </c>
      <c r="E31" s="94"/>
      <c r="F31" s="94">
        <f t="shared" si="9"/>
        <v>5.7899552605659883</v>
      </c>
      <c r="G31" s="94">
        <f t="shared" si="10"/>
        <v>6.3573320954537147</v>
      </c>
      <c r="H31" s="85"/>
      <c r="I31" s="85"/>
    </row>
    <row r="32" spans="1:12" hidden="1" x14ac:dyDescent="0.2">
      <c r="A32" s="92">
        <v>159</v>
      </c>
      <c r="B32" s="93">
        <v>13</v>
      </c>
      <c r="C32" s="107">
        <v>40</v>
      </c>
      <c r="D32" s="94">
        <f t="shared" si="8"/>
        <v>499.51323192077712</v>
      </c>
      <c r="E32" s="94"/>
      <c r="F32" s="94">
        <f t="shared" si="9"/>
        <v>4.645473056863227</v>
      </c>
      <c r="G32" s="94">
        <f t="shared" si="10"/>
        <v>5.1817120409285549</v>
      </c>
      <c r="H32" s="85"/>
      <c r="I32" s="85"/>
    </row>
    <row r="33" spans="1:9" hidden="1" x14ac:dyDescent="0.2">
      <c r="A33" s="92">
        <v>159</v>
      </c>
      <c r="B33" s="93">
        <v>17</v>
      </c>
      <c r="C33" s="107">
        <v>40</v>
      </c>
      <c r="D33" s="94">
        <f t="shared" si="8"/>
        <v>499.51323192077712</v>
      </c>
      <c r="E33" s="94"/>
      <c r="F33" s="94">
        <f t="shared" si="9"/>
        <v>4.8452783496315384</v>
      </c>
      <c r="G33" s="94">
        <f t="shared" si="10"/>
        <v>5.3815173336968654</v>
      </c>
      <c r="H33" s="85"/>
      <c r="I33" s="85"/>
    </row>
    <row r="34" spans="1:9" hidden="1" x14ac:dyDescent="0.2">
      <c r="A34" s="92">
        <v>159</v>
      </c>
      <c r="B34" s="93">
        <v>20</v>
      </c>
      <c r="C34" s="107">
        <v>40</v>
      </c>
      <c r="D34" s="94">
        <f t="shared" si="8"/>
        <v>499.51323192077712</v>
      </c>
      <c r="E34" s="94"/>
      <c r="F34" s="94">
        <f t="shared" si="9"/>
        <v>4.9951323192077712</v>
      </c>
      <c r="G34" s="94">
        <f t="shared" si="10"/>
        <v>5.5313713032730982</v>
      </c>
      <c r="H34" s="85"/>
      <c r="I34" s="85"/>
    </row>
    <row r="35" spans="1:9" hidden="1" x14ac:dyDescent="0.2">
      <c r="A35" s="92">
        <v>159</v>
      </c>
      <c r="B35" s="93">
        <v>10</v>
      </c>
      <c r="C35" s="107">
        <v>40</v>
      </c>
      <c r="D35" s="94">
        <f t="shared" si="8"/>
        <v>499.51323192077712</v>
      </c>
      <c r="E35" s="94"/>
      <c r="F35" s="94">
        <f t="shared" si="9"/>
        <v>4.4956190872869941</v>
      </c>
      <c r="G35" s="94">
        <f t="shared" si="10"/>
        <v>5.031858071352322</v>
      </c>
      <c r="H35" s="85"/>
      <c r="I35" s="85"/>
    </row>
    <row r="36" spans="1:9" hidden="1" x14ac:dyDescent="0.2">
      <c r="A36" s="92">
        <v>219</v>
      </c>
      <c r="B36" s="93">
        <v>10</v>
      </c>
      <c r="C36" s="107">
        <v>40</v>
      </c>
      <c r="D36" s="94">
        <f t="shared" si="8"/>
        <v>688.00879113616475</v>
      </c>
      <c r="E36" s="94"/>
      <c r="F36" s="94">
        <f t="shared" si="9"/>
        <v>6.1920791202254826</v>
      </c>
      <c r="G36" s="94">
        <f t="shared" si="10"/>
        <v>6.7816972771292043</v>
      </c>
      <c r="H36" s="85"/>
      <c r="I36" s="85"/>
    </row>
    <row r="37" spans="1:9" hidden="1" x14ac:dyDescent="0.2">
      <c r="A37" s="92">
        <v>219</v>
      </c>
      <c r="B37" s="93">
        <v>10</v>
      </c>
      <c r="C37" s="107">
        <v>40</v>
      </c>
      <c r="D37" s="94">
        <f t="shared" si="8"/>
        <v>688.00879113616475</v>
      </c>
      <c r="E37" s="94"/>
      <c r="F37" s="94">
        <f t="shared" si="9"/>
        <v>6.1920791202254826</v>
      </c>
      <c r="G37" s="94">
        <f t="shared" si="10"/>
        <v>6.7816972771292043</v>
      </c>
      <c r="H37" s="85"/>
      <c r="I37" s="85"/>
    </row>
    <row r="38" spans="1:9" hidden="1" x14ac:dyDescent="0.2">
      <c r="A38" s="92">
        <v>219</v>
      </c>
      <c r="B38" s="93">
        <v>10</v>
      </c>
      <c r="C38" s="107">
        <v>40</v>
      </c>
      <c r="D38" s="94">
        <f t="shared" si="8"/>
        <v>688.00879113616475</v>
      </c>
      <c r="E38" s="94"/>
      <c r="F38" s="94">
        <f t="shared" si="9"/>
        <v>6.1920791202254826</v>
      </c>
      <c r="G38" s="94">
        <f t="shared" si="10"/>
        <v>6.7816972771292043</v>
      </c>
      <c r="H38" s="85"/>
      <c r="I38" s="85"/>
    </row>
    <row r="39" spans="1:9" hidden="1" x14ac:dyDescent="0.2">
      <c r="A39" s="92">
        <v>273</v>
      </c>
      <c r="B39" s="93">
        <v>10</v>
      </c>
      <c r="C39" s="107">
        <v>40</v>
      </c>
      <c r="D39" s="94">
        <f t="shared" si="8"/>
        <v>857.65479443001357</v>
      </c>
      <c r="E39" s="94"/>
      <c r="F39" s="94">
        <f t="shared" si="9"/>
        <v>7.7188931498701221</v>
      </c>
      <c r="G39" s="94">
        <f t="shared" si="10"/>
        <v>8.3565525623284014</v>
      </c>
      <c r="H39" s="85"/>
      <c r="I39" s="85"/>
    </row>
    <row r="40" spans="1:9" hidden="1" x14ac:dyDescent="0.2">
      <c r="A40" s="92">
        <v>273</v>
      </c>
      <c r="B40" s="93">
        <v>10</v>
      </c>
      <c r="C40" s="107">
        <v>40</v>
      </c>
      <c r="D40" s="94">
        <f t="shared" si="8"/>
        <v>857.65479443001357</v>
      </c>
      <c r="E40" s="94"/>
      <c r="F40" s="94">
        <f t="shared" si="9"/>
        <v>7.7188931498701221</v>
      </c>
      <c r="G40" s="94">
        <f t="shared" si="10"/>
        <v>8.3565525623284014</v>
      </c>
      <c r="H40" s="85"/>
      <c r="I40" s="85"/>
    </row>
    <row r="41" spans="1:9" hidden="1" x14ac:dyDescent="0.2">
      <c r="A41" s="92">
        <v>273</v>
      </c>
      <c r="B41" s="93">
        <v>10</v>
      </c>
      <c r="C41" s="107">
        <v>40</v>
      </c>
      <c r="D41" s="94">
        <f t="shared" si="8"/>
        <v>857.65479443001357</v>
      </c>
      <c r="E41" s="94"/>
      <c r="F41" s="94">
        <f t="shared" si="9"/>
        <v>7.7188931498701221</v>
      </c>
      <c r="G41" s="94">
        <f t="shared" si="10"/>
        <v>8.3565525623284014</v>
      </c>
      <c r="H41" s="85"/>
      <c r="I41" s="85"/>
    </row>
    <row r="42" spans="1:9" hidden="1" x14ac:dyDescent="0.2">
      <c r="A42" s="92">
        <v>325</v>
      </c>
      <c r="B42" s="93">
        <v>25</v>
      </c>
      <c r="C42" s="107">
        <v>40</v>
      </c>
      <c r="D42" s="94">
        <f t="shared" si="8"/>
        <v>1021.0176124166827</v>
      </c>
      <c r="E42" s="94"/>
      <c r="F42" s="94">
        <f t="shared" si="9"/>
        <v>10.720684930375169</v>
      </c>
      <c r="G42" s="94">
        <f t="shared" si="10"/>
        <v>11.404606292626738</v>
      </c>
      <c r="H42" s="85"/>
      <c r="I42" s="85"/>
    </row>
    <row r="43" spans="1:9" hidden="1" x14ac:dyDescent="0.2">
      <c r="A43" s="92">
        <v>325</v>
      </c>
      <c r="B43" s="93">
        <v>36</v>
      </c>
      <c r="C43" s="107">
        <v>40</v>
      </c>
      <c r="D43" s="94">
        <f t="shared" si="8"/>
        <v>1021.0176124166827</v>
      </c>
      <c r="E43" s="94"/>
      <c r="F43" s="94">
        <f t="shared" si="9"/>
        <v>11.843804304033519</v>
      </c>
      <c r="G43" s="94">
        <f t="shared" si="10"/>
        <v>12.527725666285091</v>
      </c>
      <c r="H43" s="85"/>
      <c r="I43" s="85"/>
    </row>
    <row r="44" spans="1:9" hidden="1" x14ac:dyDescent="0.2">
      <c r="A44" s="92">
        <v>325</v>
      </c>
      <c r="B44" s="93">
        <v>24</v>
      </c>
      <c r="C44" s="107">
        <v>40</v>
      </c>
      <c r="D44" s="94">
        <f t="shared" si="8"/>
        <v>1021.0176124166827</v>
      </c>
      <c r="E44" s="94"/>
      <c r="F44" s="94">
        <f t="shared" si="9"/>
        <v>10.618583169133499</v>
      </c>
      <c r="G44" s="94">
        <f t="shared" si="10"/>
        <v>11.302504531385072</v>
      </c>
      <c r="H44" s="85"/>
      <c r="I44" s="85"/>
    </row>
    <row r="45" spans="1:9" hidden="1" x14ac:dyDescent="0.2">
      <c r="A45" s="92">
        <v>377</v>
      </c>
      <c r="B45" s="93">
        <v>45</v>
      </c>
      <c r="C45" s="107">
        <v>40</v>
      </c>
      <c r="D45" s="94">
        <f t="shared" si="8"/>
        <v>1184.380430403352</v>
      </c>
      <c r="E45" s="94"/>
      <c r="F45" s="94">
        <f t="shared" si="9"/>
        <v>14.8047553800419</v>
      </c>
      <c r="G45" s="94">
        <f t="shared" si="10"/>
        <v>15.534938692086744</v>
      </c>
      <c r="H45" s="85"/>
      <c r="I45" s="85"/>
    </row>
    <row r="46" spans="1:9" hidden="1" x14ac:dyDescent="0.2">
      <c r="A46" s="92">
        <v>377</v>
      </c>
      <c r="B46" s="93">
        <v>50</v>
      </c>
      <c r="C46" s="107">
        <v>40</v>
      </c>
      <c r="D46" s="94">
        <f t="shared" si="8"/>
        <v>1184.380430403352</v>
      </c>
      <c r="E46" s="94"/>
      <c r="F46" s="94">
        <f t="shared" si="9"/>
        <v>15.396945595243576</v>
      </c>
      <c r="G46" s="94">
        <f t="shared" si="10"/>
        <v>16.127128907288419</v>
      </c>
      <c r="H46" s="85"/>
      <c r="I46" s="85"/>
    </row>
    <row r="47" spans="1:9" hidden="1" x14ac:dyDescent="0.2">
      <c r="A47" s="92">
        <v>377</v>
      </c>
      <c r="B47" s="93">
        <v>50</v>
      </c>
      <c r="C47" s="107">
        <v>40</v>
      </c>
      <c r="D47" s="94">
        <f t="shared" si="8"/>
        <v>1184.380430403352</v>
      </c>
      <c r="E47" s="94"/>
      <c r="F47" s="94">
        <f t="shared" si="9"/>
        <v>15.396945595243576</v>
      </c>
      <c r="G47" s="94">
        <f t="shared" si="10"/>
        <v>16.127128907288419</v>
      </c>
      <c r="H47" s="85"/>
      <c r="I47" s="85"/>
    </row>
    <row r="48" spans="1:9" hidden="1" x14ac:dyDescent="0.2">
      <c r="A48" s="92">
        <v>426</v>
      </c>
      <c r="B48" s="93">
        <v>35</v>
      </c>
      <c r="C48" s="107">
        <v>40</v>
      </c>
      <c r="D48" s="94">
        <f t="shared" si="8"/>
        <v>1338.3184704292519</v>
      </c>
      <c r="E48" s="94"/>
      <c r="F48" s="94">
        <f t="shared" si="9"/>
        <v>15.390662409936395</v>
      </c>
      <c r="G48" s="94">
        <f t="shared" si="10"/>
        <v>16.164438713132597</v>
      </c>
      <c r="H48" s="85"/>
      <c r="I48" s="85"/>
    </row>
    <row r="49" spans="1:9" hidden="1" x14ac:dyDescent="0.2">
      <c r="A49" s="92">
        <v>1420</v>
      </c>
      <c r="B49" s="93">
        <v>14</v>
      </c>
      <c r="C49" s="107">
        <v>40</v>
      </c>
      <c r="D49" s="94">
        <f t="shared" si="8"/>
        <v>4461.0615680975061</v>
      </c>
      <c r="E49" s="94"/>
      <c r="F49" s="94">
        <f t="shared" si="9"/>
        <v>41.933978740116558</v>
      </c>
      <c r="G49" s="94">
        <f t="shared" si="10"/>
        <v>43.592070006669012</v>
      </c>
      <c r="H49" s="85"/>
      <c r="I49" s="85"/>
    </row>
    <row r="50" spans="1:9" hidden="1" x14ac:dyDescent="0.2">
      <c r="A50" s="92">
        <v>630</v>
      </c>
      <c r="B50" s="93">
        <v>12</v>
      </c>
      <c r="C50" s="107">
        <v>40</v>
      </c>
      <c r="D50" s="94">
        <f t="shared" si="8"/>
        <v>1979.2033717615698</v>
      </c>
      <c r="E50" s="94"/>
      <c r="F50" s="94">
        <f t="shared" si="9"/>
        <v>18.208671020206442</v>
      </c>
      <c r="G50" s="94">
        <f t="shared" si="10"/>
        <v>19.163936511053176</v>
      </c>
      <c r="H50" s="85"/>
      <c r="I50" s="85"/>
    </row>
    <row r="51" spans="1:9" hidden="1" x14ac:dyDescent="0.2">
      <c r="A51" s="92">
        <v>1020</v>
      </c>
      <c r="B51" s="93">
        <v>10</v>
      </c>
      <c r="C51" s="107">
        <v>40</v>
      </c>
      <c r="D51" s="94">
        <f t="shared" si="8"/>
        <v>3204.424506661589</v>
      </c>
      <c r="E51" s="94"/>
      <c r="F51" s="94">
        <f t="shared" si="9"/>
        <v>28.839820559954301</v>
      </c>
      <c r="G51" s="94">
        <f t="shared" si="10"/>
        <v>30.142050674250623</v>
      </c>
      <c r="H51" s="85"/>
      <c r="I51" s="85"/>
    </row>
    <row r="52" spans="1:9" hidden="1" x14ac:dyDescent="0.2">
      <c r="A52" s="93">
        <v>1220</v>
      </c>
      <c r="B52" s="93">
        <v>10</v>
      </c>
      <c r="C52" s="107">
        <v>40</v>
      </c>
      <c r="D52" s="94">
        <f t="shared" si="8"/>
        <v>3832.7430373795478</v>
      </c>
      <c r="E52" s="94"/>
      <c r="F52" s="94">
        <f t="shared" si="9"/>
        <v>34.494687336415929</v>
      </c>
      <c r="G52" s="94">
        <f t="shared" si="10"/>
        <v>35.974848026840249</v>
      </c>
      <c r="H52" s="85"/>
      <c r="I52" s="85"/>
    </row>
    <row r="54" spans="1:9" x14ac:dyDescent="0.2">
      <c r="A54" s="238" t="s">
        <v>98</v>
      </c>
      <c r="B54" s="238"/>
      <c r="C54" s="238"/>
      <c r="D54" s="238"/>
      <c r="E54" s="238"/>
      <c r="F54" s="238"/>
      <c r="G54" s="238"/>
      <c r="H54" s="85"/>
      <c r="I54" s="85"/>
    </row>
    <row r="55" spans="1:9" x14ac:dyDescent="0.2">
      <c r="A55" s="238"/>
      <c r="B55" s="238"/>
      <c r="C55" s="238"/>
      <c r="D55" s="238"/>
      <c r="E55" s="238"/>
      <c r="F55" s="238"/>
      <c r="G55" s="238"/>
      <c r="H55" s="85"/>
      <c r="I55" s="85"/>
    </row>
    <row r="56" spans="1:9" ht="13.5" thickBot="1" x14ac:dyDescent="0.25">
      <c r="A56" s="238"/>
      <c r="B56" s="238"/>
      <c r="C56" s="238"/>
      <c r="D56" s="238"/>
      <c r="E56" s="238"/>
      <c r="F56" s="238"/>
      <c r="G56" s="238"/>
      <c r="H56" s="85"/>
      <c r="I56" s="85"/>
    </row>
    <row r="57" spans="1:9" ht="30.75" customHeight="1" x14ac:dyDescent="0.2">
      <c r="A57" s="112" t="s">
        <v>0</v>
      </c>
      <c r="B57" s="113" t="s">
        <v>99</v>
      </c>
      <c r="C57" s="113" t="s">
        <v>100</v>
      </c>
      <c r="D57" s="114" t="s">
        <v>93</v>
      </c>
      <c r="E57" s="114" t="s">
        <v>85</v>
      </c>
      <c r="F57" s="114" t="s">
        <v>101</v>
      </c>
      <c r="G57" s="115" t="s">
        <v>88</v>
      </c>
      <c r="H57" s="85"/>
      <c r="I57" s="85"/>
    </row>
    <row r="58" spans="1:9" x14ac:dyDescent="0.2">
      <c r="A58" s="129" t="s">
        <v>114</v>
      </c>
      <c r="B58" s="92">
        <v>1000</v>
      </c>
      <c r="C58" s="93">
        <v>1200</v>
      </c>
      <c r="D58" s="94">
        <f t="shared" ref="D58:D66" si="11">PI()*(B58)</f>
        <v>3141.5926535897929</v>
      </c>
      <c r="E58" s="95">
        <v>0</v>
      </c>
      <c r="F58" s="94">
        <f>D58*C58/10000</f>
        <v>376.99111843077515</v>
      </c>
      <c r="G58" s="94">
        <f t="shared" ref="G58:G66" si="12">SUM(E58*F58)</f>
        <v>0</v>
      </c>
      <c r="H58" s="85"/>
      <c r="I58" s="85"/>
    </row>
    <row r="59" spans="1:9" x14ac:dyDescent="0.2">
      <c r="A59" s="129" t="s">
        <v>114</v>
      </c>
      <c r="B59" s="92">
        <v>800</v>
      </c>
      <c r="C59" s="93">
        <v>1000</v>
      </c>
      <c r="D59" s="94">
        <f t="shared" si="11"/>
        <v>2513.2741228718346</v>
      </c>
      <c r="E59" s="95">
        <v>0</v>
      </c>
      <c r="F59" s="94">
        <f>D59*C59/10000</f>
        <v>251.32741228718348</v>
      </c>
      <c r="G59" s="94">
        <f t="shared" si="12"/>
        <v>0</v>
      </c>
      <c r="H59" s="85"/>
      <c r="I59" s="85"/>
    </row>
    <row r="60" spans="1:9" x14ac:dyDescent="0.2">
      <c r="A60" s="129" t="s">
        <v>114</v>
      </c>
      <c r="B60" s="92">
        <v>700</v>
      </c>
      <c r="C60" s="93">
        <v>900</v>
      </c>
      <c r="D60" s="94">
        <f t="shared" si="11"/>
        <v>2199.114857512855</v>
      </c>
      <c r="E60" s="95">
        <v>0</v>
      </c>
      <c r="F60" s="94">
        <f>D60*C60/10000</f>
        <v>197.92033717615695</v>
      </c>
      <c r="G60" s="94">
        <f t="shared" si="12"/>
        <v>0</v>
      </c>
      <c r="H60" s="85"/>
      <c r="I60" s="85"/>
    </row>
    <row r="61" spans="1:9" x14ac:dyDescent="0.2">
      <c r="A61" s="129" t="s">
        <v>114</v>
      </c>
      <c r="B61" s="92">
        <v>600</v>
      </c>
      <c r="C61" s="93">
        <v>800</v>
      </c>
      <c r="D61" s="94">
        <f t="shared" si="11"/>
        <v>1884.9555921538758</v>
      </c>
      <c r="E61" s="95">
        <v>0</v>
      </c>
      <c r="F61" s="94">
        <f>D61*C61/10000</f>
        <v>150.79644737231007</v>
      </c>
      <c r="G61" s="94">
        <f t="shared" si="12"/>
        <v>0</v>
      </c>
      <c r="H61" s="85"/>
      <c r="I61" s="85"/>
    </row>
    <row r="62" spans="1:9" x14ac:dyDescent="0.2">
      <c r="A62" s="129" t="s">
        <v>114</v>
      </c>
      <c r="B62" s="92">
        <v>500</v>
      </c>
      <c r="C62" s="93">
        <v>700</v>
      </c>
      <c r="D62" s="94">
        <f t="shared" si="11"/>
        <v>1570.7963267948965</v>
      </c>
      <c r="E62" s="95">
        <v>0</v>
      </c>
      <c r="F62" s="94">
        <f>D62*C62*1.5/10000</f>
        <v>164.93361431346412</v>
      </c>
      <c r="G62" s="94">
        <f t="shared" si="12"/>
        <v>0</v>
      </c>
      <c r="H62" s="85"/>
      <c r="I62" s="85"/>
    </row>
    <row r="63" spans="1:9" x14ac:dyDescent="0.2">
      <c r="A63" s="129" t="s">
        <v>114</v>
      </c>
      <c r="B63" s="92">
        <v>400</v>
      </c>
      <c r="C63" s="93">
        <v>600</v>
      </c>
      <c r="D63" s="94">
        <f t="shared" si="11"/>
        <v>1256.6370614359173</v>
      </c>
      <c r="E63" s="95">
        <v>0</v>
      </c>
      <c r="F63" s="94">
        <f>D63*C63*1.5/10000</f>
        <v>113.09733552923257</v>
      </c>
      <c r="G63" s="94">
        <f t="shared" si="12"/>
        <v>0</v>
      </c>
      <c r="H63" s="85"/>
      <c r="I63" s="85"/>
    </row>
    <row r="64" spans="1:9" x14ac:dyDescent="0.2">
      <c r="A64" s="129" t="s">
        <v>115</v>
      </c>
      <c r="B64" s="92">
        <v>1000</v>
      </c>
      <c r="C64" s="93">
        <v>500</v>
      </c>
      <c r="D64" s="94">
        <f t="shared" si="11"/>
        <v>3141.5926535897929</v>
      </c>
      <c r="E64" s="95">
        <v>1</v>
      </c>
      <c r="F64" s="94">
        <f>D64*C64*1.5/10000</f>
        <v>235.61944901923448</v>
      </c>
      <c r="G64" s="94">
        <f t="shared" si="12"/>
        <v>235.61944901923448</v>
      </c>
      <c r="H64" s="85"/>
      <c r="I64" s="85"/>
    </row>
    <row r="65" spans="1:9" x14ac:dyDescent="0.2">
      <c r="A65" s="129" t="s">
        <v>114</v>
      </c>
      <c r="B65" s="92">
        <v>150</v>
      </c>
      <c r="C65" s="93">
        <v>500</v>
      </c>
      <c r="D65" s="94">
        <f t="shared" si="11"/>
        <v>471.23889803846896</v>
      </c>
      <c r="E65" s="95">
        <v>0</v>
      </c>
      <c r="F65" s="94">
        <f>D65*C65*1.5/10000</f>
        <v>35.342917352885173</v>
      </c>
      <c r="G65" s="94">
        <f t="shared" si="12"/>
        <v>0</v>
      </c>
      <c r="H65" s="85"/>
      <c r="I65" s="85"/>
    </row>
    <row r="66" spans="1:9" x14ac:dyDescent="0.2">
      <c r="A66" s="129" t="s">
        <v>115</v>
      </c>
      <c r="B66" s="92">
        <v>219</v>
      </c>
      <c r="C66" s="93">
        <v>140</v>
      </c>
      <c r="D66" s="94">
        <f t="shared" si="11"/>
        <v>688.00879113616475</v>
      </c>
      <c r="E66" s="95">
        <v>0</v>
      </c>
      <c r="F66" s="94">
        <f>D66*C66*1.5/10000</f>
        <v>14.448184613859461</v>
      </c>
      <c r="G66" s="94">
        <f t="shared" si="12"/>
        <v>0</v>
      </c>
      <c r="H66" s="85"/>
      <c r="I66" s="85"/>
    </row>
    <row r="67" spans="1:9" x14ac:dyDescent="0.2">
      <c r="G67" s="111">
        <f>SUM(G58:G66)</f>
        <v>235.61944901923448</v>
      </c>
      <c r="H67" s="85"/>
      <c r="I67" s="85"/>
    </row>
    <row r="69" spans="1:9" ht="11.25" customHeight="1" x14ac:dyDescent="0.2">
      <c r="A69" s="245" t="s">
        <v>103</v>
      </c>
      <c r="B69" s="246"/>
      <c r="C69" s="246"/>
      <c r="D69" s="246"/>
      <c r="E69" s="246"/>
      <c r="F69" s="246"/>
      <c r="G69" s="247"/>
      <c r="I69" s="85"/>
    </row>
    <row r="70" spans="1:9" ht="11.25" customHeight="1" x14ac:dyDescent="0.2">
      <c r="A70" s="248"/>
      <c r="B70" s="249"/>
      <c r="C70" s="249"/>
      <c r="D70" s="249"/>
      <c r="E70" s="249"/>
      <c r="F70" s="249"/>
      <c r="G70" s="250"/>
      <c r="I70" s="85"/>
    </row>
    <row r="71" spans="1:9" ht="11.25" customHeight="1" x14ac:dyDescent="0.2">
      <c r="A71" s="251"/>
      <c r="B71" s="252"/>
      <c r="C71" s="252"/>
      <c r="D71" s="252"/>
      <c r="E71" s="252"/>
      <c r="F71" s="252"/>
      <c r="G71" s="253"/>
      <c r="I71" s="85"/>
    </row>
    <row r="73" spans="1:9" x14ac:dyDescent="0.2">
      <c r="E73" s="108" t="s">
        <v>104</v>
      </c>
      <c r="F73" s="108" t="s">
        <v>105</v>
      </c>
      <c r="I73" s="85"/>
    </row>
    <row r="74" spans="1:9" x14ac:dyDescent="0.2">
      <c r="E74" s="94">
        <v>300</v>
      </c>
      <c r="F74" s="94">
        <f>SUM(E74*0.25)</f>
        <v>75</v>
      </c>
      <c r="I74" s="85"/>
    </row>
    <row r="76" spans="1:9" x14ac:dyDescent="0.2">
      <c r="A76" s="238" t="s">
        <v>106</v>
      </c>
      <c r="B76" s="238"/>
      <c r="C76" s="238"/>
      <c r="D76" s="238"/>
      <c r="E76" s="238"/>
      <c r="F76" s="238"/>
      <c r="G76" s="238"/>
      <c r="I76" s="85"/>
    </row>
    <row r="77" spans="1:9" x14ac:dyDescent="0.2">
      <c r="A77" s="238"/>
      <c r="B77" s="238"/>
      <c r="C77" s="238"/>
      <c r="D77" s="238"/>
      <c r="E77" s="238"/>
      <c r="F77" s="238"/>
      <c r="G77" s="238"/>
      <c r="I77" s="85"/>
    </row>
    <row r="78" spans="1:9" ht="13.5" thickBot="1" x14ac:dyDescent="0.25">
      <c r="A78" s="238"/>
      <c r="B78" s="238"/>
      <c r="C78" s="238"/>
      <c r="D78" s="238"/>
      <c r="E78" s="238"/>
      <c r="F78" s="238"/>
      <c r="G78" s="238"/>
      <c r="I78" s="85"/>
    </row>
    <row r="79" spans="1:9" ht="45" x14ac:dyDescent="0.2">
      <c r="A79" s="86" t="s">
        <v>90</v>
      </c>
      <c r="B79" s="87" t="s">
        <v>91</v>
      </c>
      <c r="C79" s="88" t="s">
        <v>92</v>
      </c>
      <c r="D79" s="88" t="s">
        <v>93</v>
      </c>
      <c r="E79" s="88" t="s">
        <v>85</v>
      </c>
      <c r="F79" s="88" t="s">
        <v>94</v>
      </c>
      <c r="G79" s="88" t="s">
        <v>95</v>
      </c>
      <c r="H79" s="108" t="s">
        <v>88</v>
      </c>
      <c r="I79" s="85"/>
    </row>
    <row r="80" spans="1:9" x14ac:dyDescent="0.2">
      <c r="A80" s="92">
        <v>1220</v>
      </c>
      <c r="B80" s="93">
        <v>12</v>
      </c>
      <c r="C80" s="107">
        <f t="shared" ref="C80:C91" si="13">B80*2.5+40</f>
        <v>70</v>
      </c>
      <c r="D80" s="94">
        <f t="shared" ref="D80:D91" si="14">PI()*(A80)</f>
        <v>3832.7430373795478</v>
      </c>
      <c r="E80" s="95">
        <v>0</v>
      </c>
      <c r="F80" s="109">
        <f t="shared" ref="F80:F91" si="15">D80*(C80*2)/10000</f>
        <v>53.658402523313676</v>
      </c>
      <c r="G80" s="116">
        <f t="shared" ref="G80:G91" si="16">D80*C80/10000</f>
        <v>26.829201261656838</v>
      </c>
      <c r="H80" s="94">
        <f t="shared" ref="H80:H91" si="17">SUM(E80*F80)</f>
        <v>0</v>
      </c>
      <c r="I80" s="85"/>
    </row>
    <row r="81" spans="1:9" x14ac:dyDescent="0.2">
      <c r="A81" s="92">
        <v>1020</v>
      </c>
      <c r="B81" s="93">
        <v>14</v>
      </c>
      <c r="C81" s="107">
        <f t="shared" si="13"/>
        <v>75</v>
      </c>
      <c r="D81" s="94">
        <f t="shared" si="14"/>
        <v>3204.424506661589</v>
      </c>
      <c r="E81" s="95">
        <v>8</v>
      </c>
      <c r="F81" s="109">
        <f t="shared" si="15"/>
        <v>48.066367599923836</v>
      </c>
      <c r="G81" s="116">
        <f t="shared" si="16"/>
        <v>24.033183799961918</v>
      </c>
      <c r="H81" s="94">
        <f t="shared" si="17"/>
        <v>384.53094079939069</v>
      </c>
      <c r="I81" s="85"/>
    </row>
    <row r="82" spans="1:9" x14ac:dyDescent="0.2">
      <c r="A82" s="92">
        <v>820</v>
      </c>
      <c r="B82" s="93">
        <v>9</v>
      </c>
      <c r="C82" s="107">
        <f t="shared" si="13"/>
        <v>62.5</v>
      </c>
      <c r="D82" s="94">
        <f t="shared" si="14"/>
        <v>2576.1059759436303</v>
      </c>
      <c r="E82" s="95">
        <v>3</v>
      </c>
      <c r="F82" s="109">
        <f t="shared" si="15"/>
        <v>32.201324699295377</v>
      </c>
      <c r="G82" s="116">
        <f t="shared" si="16"/>
        <v>16.100662349647688</v>
      </c>
      <c r="H82" s="94">
        <f t="shared" si="17"/>
        <v>96.603974097886123</v>
      </c>
      <c r="I82" s="85"/>
    </row>
    <row r="83" spans="1:9" x14ac:dyDescent="0.2">
      <c r="A83" s="98">
        <v>720</v>
      </c>
      <c r="B83" s="117">
        <v>9</v>
      </c>
      <c r="C83" s="118">
        <f t="shared" si="13"/>
        <v>62.5</v>
      </c>
      <c r="D83" s="97">
        <f t="shared" si="14"/>
        <v>2261.9467105846511</v>
      </c>
      <c r="E83" s="95">
        <v>7</v>
      </c>
      <c r="F83" s="109">
        <f t="shared" si="15"/>
        <v>28.274333882308142</v>
      </c>
      <c r="G83" s="116">
        <f t="shared" si="16"/>
        <v>14.137166941154071</v>
      </c>
      <c r="H83" s="94">
        <f t="shared" si="17"/>
        <v>197.92033717615698</v>
      </c>
      <c r="I83" s="85"/>
    </row>
    <row r="84" spans="1:9" x14ac:dyDescent="0.2">
      <c r="A84" s="92">
        <v>630</v>
      </c>
      <c r="B84" s="93">
        <v>8</v>
      </c>
      <c r="C84" s="107">
        <f t="shared" si="13"/>
        <v>60</v>
      </c>
      <c r="D84" s="94">
        <f t="shared" si="14"/>
        <v>1979.2033717615698</v>
      </c>
      <c r="E84" s="95">
        <v>3</v>
      </c>
      <c r="F84" s="109">
        <f t="shared" si="15"/>
        <v>23.750440461138837</v>
      </c>
      <c r="G84" s="116">
        <f t="shared" si="16"/>
        <v>11.875220230569418</v>
      </c>
      <c r="H84" s="94">
        <f t="shared" si="17"/>
        <v>71.25132138341651</v>
      </c>
      <c r="I84" s="85"/>
    </row>
    <row r="85" spans="1:9" x14ac:dyDescent="0.2">
      <c r="A85" s="92">
        <v>530</v>
      </c>
      <c r="B85" s="93">
        <v>8</v>
      </c>
      <c r="C85" s="107">
        <f t="shared" si="13"/>
        <v>60</v>
      </c>
      <c r="D85" s="94">
        <f t="shared" si="14"/>
        <v>1665.0441064025904</v>
      </c>
      <c r="E85" s="95">
        <v>10</v>
      </c>
      <c r="F85" s="109">
        <f t="shared" si="15"/>
        <v>19.980529276831085</v>
      </c>
      <c r="G85" s="116">
        <f t="shared" si="16"/>
        <v>9.9902646384155425</v>
      </c>
      <c r="H85" s="94">
        <f t="shared" si="17"/>
        <v>199.80529276831084</v>
      </c>
      <c r="I85" s="85"/>
    </row>
    <row r="86" spans="1:9" x14ac:dyDescent="0.2">
      <c r="A86" s="92">
        <v>426</v>
      </c>
      <c r="B86" s="93">
        <v>10</v>
      </c>
      <c r="C86" s="107">
        <f t="shared" si="13"/>
        <v>65</v>
      </c>
      <c r="D86" s="94">
        <f t="shared" si="14"/>
        <v>1338.3184704292519</v>
      </c>
      <c r="E86" s="95">
        <v>0</v>
      </c>
      <c r="F86" s="109">
        <f t="shared" si="15"/>
        <v>17.398140115580276</v>
      </c>
      <c r="G86" s="116">
        <f t="shared" si="16"/>
        <v>8.6990700577901379</v>
      </c>
      <c r="H86" s="94">
        <f t="shared" si="17"/>
        <v>0</v>
      </c>
      <c r="I86" s="85"/>
    </row>
    <row r="87" spans="1:9" x14ac:dyDescent="0.2">
      <c r="A87" s="98">
        <v>325</v>
      </c>
      <c r="B87" s="117">
        <v>8</v>
      </c>
      <c r="C87" s="118">
        <f t="shared" si="13"/>
        <v>60</v>
      </c>
      <c r="D87" s="97">
        <f t="shared" si="14"/>
        <v>1021.0176124166827</v>
      </c>
      <c r="E87" s="95">
        <v>0</v>
      </c>
      <c r="F87" s="109">
        <f t="shared" si="15"/>
        <v>12.252211349000193</v>
      </c>
      <c r="G87" s="116">
        <f t="shared" si="16"/>
        <v>6.1261056745000966</v>
      </c>
      <c r="H87" s="94">
        <f t="shared" si="17"/>
        <v>0</v>
      </c>
      <c r="I87" s="85"/>
    </row>
    <row r="88" spans="1:9" x14ac:dyDescent="0.2">
      <c r="A88" s="98">
        <v>273</v>
      </c>
      <c r="B88" s="117">
        <v>6</v>
      </c>
      <c r="C88" s="118">
        <f t="shared" si="13"/>
        <v>55</v>
      </c>
      <c r="D88" s="97">
        <f t="shared" si="14"/>
        <v>857.65479443001357</v>
      </c>
      <c r="E88" s="95">
        <v>0</v>
      </c>
      <c r="F88" s="109">
        <f t="shared" si="15"/>
        <v>9.4342027387301499</v>
      </c>
      <c r="G88" s="116">
        <f t="shared" si="16"/>
        <v>4.717101369365075</v>
      </c>
      <c r="H88" s="94">
        <f t="shared" si="17"/>
        <v>0</v>
      </c>
      <c r="I88" s="85"/>
    </row>
    <row r="89" spans="1:9" x14ac:dyDescent="0.2">
      <c r="A89" s="98">
        <v>219</v>
      </c>
      <c r="B89" s="117">
        <v>8</v>
      </c>
      <c r="C89" s="118">
        <f t="shared" si="13"/>
        <v>60</v>
      </c>
      <c r="D89" s="97">
        <f t="shared" si="14"/>
        <v>688.00879113616475</v>
      </c>
      <c r="E89" s="95">
        <v>0</v>
      </c>
      <c r="F89" s="109">
        <f t="shared" si="15"/>
        <v>8.2561054936339779</v>
      </c>
      <c r="G89" s="116">
        <f t="shared" si="16"/>
        <v>4.128052746816989</v>
      </c>
      <c r="H89" s="94">
        <f t="shared" si="17"/>
        <v>0</v>
      </c>
      <c r="I89" s="85"/>
    </row>
    <row r="90" spans="1:9" x14ac:dyDescent="0.2">
      <c r="A90" s="98">
        <v>159</v>
      </c>
      <c r="B90" s="117">
        <v>7</v>
      </c>
      <c r="C90" s="118">
        <f t="shared" si="13"/>
        <v>57.5</v>
      </c>
      <c r="D90" s="97">
        <f t="shared" si="14"/>
        <v>499.51323192077712</v>
      </c>
      <c r="E90" s="95">
        <v>0</v>
      </c>
      <c r="F90" s="109">
        <f t="shared" si="15"/>
        <v>5.7444021670889374</v>
      </c>
      <c r="G90" s="116">
        <f t="shared" si="16"/>
        <v>2.8722010835444687</v>
      </c>
      <c r="H90" s="94">
        <f t="shared" si="17"/>
        <v>0</v>
      </c>
      <c r="I90" s="85"/>
    </row>
    <row r="91" spans="1:9" x14ac:dyDescent="0.2">
      <c r="A91" s="98">
        <v>133</v>
      </c>
      <c r="B91" s="117">
        <v>4</v>
      </c>
      <c r="C91" s="118">
        <f t="shared" si="13"/>
        <v>50</v>
      </c>
      <c r="D91" s="97">
        <f t="shared" si="14"/>
        <v>417.83182292744249</v>
      </c>
      <c r="E91" s="95">
        <v>0</v>
      </c>
      <c r="F91" s="109">
        <f t="shared" si="15"/>
        <v>4.1783182292744252</v>
      </c>
      <c r="G91" s="116">
        <f t="shared" si="16"/>
        <v>2.0891591146372126</v>
      </c>
      <c r="H91" s="94">
        <f t="shared" si="17"/>
        <v>0</v>
      </c>
      <c r="I91" s="85"/>
    </row>
    <row r="92" spans="1:9" x14ac:dyDescent="0.2">
      <c r="H92" s="111">
        <f>SUM(H80:H91)</f>
        <v>950.11186622516129</v>
      </c>
      <c r="I92" s="85"/>
    </row>
    <row r="94" spans="1:9" x14ac:dyDescent="0.2">
      <c r="A94" s="85" t="s">
        <v>107</v>
      </c>
      <c r="I94" s="85"/>
    </row>
    <row r="95" spans="1:9" x14ac:dyDescent="0.2">
      <c r="A95" s="239"/>
      <c r="B95" s="240"/>
      <c r="C95" s="240"/>
      <c r="D95" s="240"/>
      <c r="E95" s="240"/>
      <c r="F95" s="240"/>
      <c r="G95" s="240"/>
      <c r="I95" s="85"/>
    </row>
    <row r="96" spans="1:9" x14ac:dyDescent="0.2">
      <c r="A96" s="239"/>
      <c r="B96" s="240"/>
      <c r="C96" s="240"/>
      <c r="D96" s="240"/>
      <c r="E96" s="240"/>
      <c r="F96" s="240"/>
      <c r="G96" s="240"/>
      <c r="I96" s="85"/>
    </row>
    <row r="97" spans="1:9" x14ac:dyDescent="0.2">
      <c r="A97" s="239" t="s">
        <v>108</v>
      </c>
      <c r="B97" s="240"/>
      <c r="C97" s="240"/>
      <c r="D97" s="240"/>
      <c r="E97" s="240"/>
      <c r="F97" s="240"/>
      <c r="G97" s="240"/>
      <c r="I97" s="85"/>
    </row>
    <row r="98" spans="1:9" x14ac:dyDescent="0.2">
      <c r="A98" s="119"/>
      <c r="I98" s="85"/>
    </row>
    <row r="100" spans="1:9" ht="15" x14ac:dyDescent="0.2">
      <c r="A100" s="243"/>
      <c r="B100" s="244"/>
      <c r="C100" s="120" t="s">
        <v>109</v>
      </c>
      <c r="D100" s="120" t="s">
        <v>110</v>
      </c>
      <c r="E100" s="120"/>
      <c r="F100" s="120"/>
      <c r="G100" s="120"/>
      <c r="H100" s="120"/>
      <c r="I100" s="85"/>
    </row>
    <row r="101" spans="1:9" ht="15" x14ac:dyDescent="0.2">
      <c r="A101" s="121" t="s">
        <v>111</v>
      </c>
      <c r="B101" s="122"/>
      <c r="C101" s="123">
        <f>SUM(H92+G67+F74+L12)</f>
        <v>2095.7214759110625</v>
      </c>
      <c r="D101" s="124">
        <v>16</v>
      </c>
      <c r="E101" s="125"/>
      <c r="F101" s="125"/>
      <c r="G101" s="125">
        <v>3.14</v>
      </c>
      <c r="H101" s="126">
        <f>SUM(C101*D101*G101)</f>
        <v>105289.04694977179</v>
      </c>
      <c r="I101" s="85"/>
    </row>
    <row r="102" spans="1:9" ht="15" x14ac:dyDescent="0.2">
      <c r="A102" s="241" t="s">
        <v>112</v>
      </c>
      <c r="B102" s="242"/>
      <c r="C102" s="120">
        <v>0</v>
      </c>
      <c r="D102" s="120">
        <v>5407</v>
      </c>
      <c r="E102" s="125"/>
      <c r="F102" s="120"/>
      <c r="G102" s="125">
        <v>3.14</v>
      </c>
      <c r="H102" s="125">
        <f>SUM(C102*D102*G102)</f>
        <v>0</v>
      </c>
      <c r="I102" s="85"/>
    </row>
    <row r="103" spans="1:9" x14ac:dyDescent="0.2">
      <c r="G103" s="127" t="s">
        <v>113</v>
      </c>
      <c r="H103" s="128">
        <f>SUM(H101:H102)</f>
        <v>105289.04694977179</v>
      </c>
      <c r="I103" s="85"/>
    </row>
  </sheetData>
  <mergeCells count="11">
    <mergeCell ref="A76:G78"/>
    <mergeCell ref="A1:G1"/>
    <mergeCell ref="A14:G16"/>
    <mergeCell ref="A24:G26"/>
    <mergeCell ref="A54:G56"/>
    <mergeCell ref="A69:G71"/>
    <mergeCell ref="A95:G95"/>
    <mergeCell ref="A96:G96"/>
    <mergeCell ref="A97:G97"/>
    <mergeCell ref="A100:B100"/>
    <mergeCell ref="A102:B10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opLeftCell="A16" workbookViewId="0">
      <selection activeCell="I69" sqref="I69"/>
    </sheetView>
  </sheetViews>
  <sheetFormatPr defaultRowHeight="12.75" x14ac:dyDescent="0.2"/>
  <cols>
    <col min="1" max="1" width="15.5703125" style="85" customWidth="1"/>
    <col min="2" max="2" width="9.42578125" style="85" customWidth="1"/>
    <col min="3" max="3" width="17" style="84" customWidth="1"/>
    <col min="4" max="5" width="16.140625" style="84" customWidth="1"/>
    <col min="6" max="6" width="14.5703125" style="84" customWidth="1"/>
    <col min="7" max="7" width="12.42578125" style="84" customWidth="1"/>
    <col min="8" max="8" width="12.85546875" style="84" customWidth="1"/>
    <col min="9" max="9" width="10.7109375" style="84" customWidth="1"/>
    <col min="10" max="11" width="10.140625" style="85" customWidth="1"/>
    <col min="12" max="12" width="15.85546875" style="85" customWidth="1"/>
    <col min="13" max="256" width="9.140625" style="85"/>
    <col min="257" max="257" width="15.5703125" style="85" customWidth="1"/>
    <col min="258" max="258" width="9.42578125" style="85" customWidth="1"/>
    <col min="259" max="259" width="17" style="85" customWidth="1"/>
    <col min="260" max="261" width="16.140625" style="85" customWidth="1"/>
    <col min="262" max="262" width="14.5703125" style="85" customWidth="1"/>
    <col min="263" max="263" width="12.42578125" style="85" customWidth="1"/>
    <col min="264" max="264" width="12.85546875" style="85" customWidth="1"/>
    <col min="265" max="265" width="10.7109375" style="85" customWidth="1"/>
    <col min="266" max="267" width="10.140625" style="85" customWidth="1"/>
    <col min="268" max="268" width="15.85546875" style="85" customWidth="1"/>
    <col min="269" max="512" width="9.140625" style="85"/>
    <col min="513" max="513" width="15.5703125" style="85" customWidth="1"/>
    <col min="514" max="514" width="9.42578125" style="85" customWidth="1"/>
    <col min="515" max="515" width="17" style="85" customWidth="1"/>
    <col min="516" max="517" width="16.140625" style="85" customWidth="1"/>
    <col min="518" max="518" width="14.5703125" style="85" customWidth="1"/>
    <col min="519" max="519" width="12.42578125" style="85" customWidth="1"/>
    <col min="520" max="520" width="12.85546875" style="85" customWidth="1"/>
    <col min="521" max="521" width="10.7109375" style="85" customWidth="1"/>
    <col min="522" max="523" width="10.140625" style="85" customWidth="1"/>
    <col min="524" max="524" width="15.85546875" style="85" customWidth="1"/>
    <col min="525" max="768" width="9.140625" style="85"/>
    <col min="769" max="769" width="15.5703125" style="85" customWidth="1"/>
    <col min="770" max="770" width="9.42578125" style="85" customWidth="1"/>
    <col min="771" max="771" width="17" style="85" customWidth="1"/>
    <col min="772" max="773" width="16.140625" style="85" customWidth="1"/>
    <col min="774" max="774" width="14.5703125" style="85" customWidth="1"/>
    <col min="775" max="775" width="12.42578125" style="85" customWidth="1"/>
    <col min="776" max="776" width="12.85546875" style="85" customWidth="1"/>
    <col min="777" max="777" width="10.7109375" style="85" customWidth="1"/>
    <col min="778" max="779" width="10.140625" style="85" customWidth="1"/>
    <col min="780" max="780" width="15.85546875" style="85" customWidth="1"/>
    <col min="781" max="1024" width="9.140625" style="85"/>
    <col min="1025" max="1025" width="15.5703125" style="85" customWidth="1"/>
    <col min="1026" max="1026" width="9.42578125" style="85" customWidth="1"/>
    <col min="1027" max="1027" width="17" style="85" customWidth="1"/>
    <col min="1028" max="1029" width="16.140625" style="85" customWidth="1"/>
    <col min="1030" max="1030" width="14.5703125" style="85" customWidth="1"/>
    <col min="1031" max="1031" width="12.42578125" style="85" customWidth="1"/>
    <col min="1032" max="1032" width="12.85546875" style="85" customWidth="1"/>
    <col min="1033" max="1033" width="10.7109375" style="85" customWidth="1"/>
    <col min="1034" max="1035" width="10.140625" style="85" customWidth="1"/>
    <col min="1036" max="1036" width="15.85546875" style="85" customWidth="1"/>
    <col min="1037" max="1280" width="9.140625" style="85"/>
    <col min="1281" max="1281" width="15.5703125" style="85" customWidth="1"/>
    <col min="1282" max="1282" width="9.42578125" style="85" customWidth="1"/>
    <col min="1283" max="1283" width="17" style="85" customWidth="1"/>
    <col min="1284" max="1285" width="16.140625" style="85" customWidth="1"/>
    <col min="1286" max="1286" width="14.5703125" style="85" customWidth="1"/>
    <col min="1287" max="1287" width="12.42578125" style="85" customWidth="1"/>
    <col min="1288" max="1288" width="12.85546875" style="85" customWidth="1"/>
    <col min="1289" max="1289" width="10.7109375" style="85" customWidth="1"/>
    <col min="1290" max="1291" width="10.140625" style="85" customWidth="1"/>
    <col min="1292" max="1292" width="15.85546875" style="85" customWidth="1"/>
    <col min="1293" max="1536" width="9.140625" style="85"/>
    <col min="1537" max="1537" width="15.5703125" style="85" customWidth="1"/>
    <col min="1538" max="1538" width="9.42578125" style="85" customWidth="1"/>
    <col min="1539" max="1539" width="17" style="85" customWidth="1"/>
    <col min="1540" max="1541" width="16.140625" style="85" customWidth="1"/>
    <col min="1542" max="1542" width="14.5703125" style="85" customWidth="1"/>
    <col min="1543" max="1543" width="12.42578125" style="85" customWidth="1"/>
    <col min="1544" max="1544" width="12.85546875" style="85" customWidth="1"/>
    <col min="1545" max="1545" width="10.7109375" style="85" customWidth="1"/>
    <col min="1546" max="1547" width="10.140625" style="85" customWidth="1"/>
    <col min="1548" max="1548" width="15.85546875" style="85" customWidth="1"/>
    <col min="1549" max="1792" width="9.140625" style="85"/>
    <col min="1793" max="1793" width="15.5703125" style="85" customWidth="1"/>
    <col min="1794" max="1794" width="9.42578125" style="85" customWidth="1"/>
    <col min="1795" max="1795" width="17" style="85" customWidth="1"/>
    <col min="1796" max="1797" width="16.140625" style="85" customWidth="1"/>
    <col min="1798" max="1798" width="14.5703125" style="85" customWidth="1"/>
    <col min="1799" max="1799" width="12.42578125" style="85" customWidth="1"/>
    <col min="1800" max="1800" width="12.85546875" style="85" customWidth="1"/>
    <col min="1801" max="1801" width="10.7109375" style="85" customWidth="1"/>
    <col min="1802" max="1803" width="10.140625" style="85" customWidth="1"/>
    <col min="1804" max="1804" width="15.85546875" style="85" customWidth="1"/>
    <col min="1805" max="2048" width="9.140625" style="85"/>
    <col min="2049" max="2049" width="15.5703125" style="85" customWidth="1"/>
    <col min="2050" max="2050" width="9.42578125" style="85" customWidth="1"/>
    <col min="2051" max="2051" width="17" style="85" customWidth="1"/>
    <col min="2052" max="2053" width="16.140625" style="85" customWidth="1"/>
    <col min="2054" max="2054" width="14.5703125" style="85" customWidth="1"/>
    <col min="2055" max="2055" width="12.42578125" style="85" customWidth="1"/>
    <col min="2056" max="2056" width="12.85546875" style="85" customWidth="1"/>
    <col min="2057" max="2057" width="10.7109375" style="85" customWidth="1"/>
    <col min="2058" max="2059" width="10.140625" style="85" customWidth="1"/>
    <col min="2060" max="2060" width="15.85546875" style="85" customWidth="1"/>
    <col min="2061" max="2304" width="9.140625" style="85"/>
    <col min="2305" max="2305" width="15.5703125" style="85" customWidth="1"/>
    <col min="2306" max="2306" width="9.42578125" style="85" customWidth="1"/>
    <col min="2307" max="2307" width="17" style="85" customWidth="1"/>
    <col min="2308" max="2309" width="16.140625" style="85" customWidth="1"/>
    <col min="2310" max="2310" width="14.5703125" style="85" customWidth="1"/>
    <col min="2311" max="2311" width="12.42578125" style="85" customWidth="1"/>
    <col min="2312" max="2312" width="12.85546875" style="85" customWidth="1"/>
    <col min="2313" max="2313" width="10.7109375" style="85" customWidth="1"/>
    <col min="2314" max="2315" width="10.140625" style="85" customWidth="1"/>
    <col min="2316" max="2316" width="15.85546875" style="85" customWidth="1"/>
    <col min="2317" max="2560" width="9.140625" style="85"/>
    <col min="2561" max="2561" width="15.5703125" style="85" customWidth="1"/>
    <col min="2562" max="2562" width="9.42578125" style="85" customWidth="1"/>
    <col min="2563" max="2563" width="17" style="85" customWidth="1"/>
    <col min="2564" max="2565" width="16.140625" style="85" customWidth="1"/>
    <col min="2566" max="2566" width="14.5703125" style="85" customWidth="1"/>
    <col min="2567" max="2567" width="12.42578125" style="85" customWidth="1"/>
    <col min="2568" max="2568" width="12.85546875" style="85" customWidth="1"/>
    <col min="2569" max="2569" width="10.7109375" style="85" customWidth="1"/>
    <col min="2570" max="2571" width="10.140625" style="85" customWidth="1"/>
    <col min="2572" max="2572" width="15.85546875" style="85" customWidth="1"/>
    <col min="2573" max="2816" width="9.140625" style="85"/>
    <col min="2817" max="2817" width="15.5703125" style="85" customWidth="1"/>
    <col min="2818" max="2818" width="9.42578125" style="85" customWidth="1"/>
    <col min="2819" max="2819" width="17" style="85" customWidth="1"/>
    <col min="2820" max="2821" width="16.140625" style="85" customWidth="1"/>
    <col min="2822" max="2822" width="14.5703125" style="85" customWidth="1"/>
    <col min="2823" max="2823" width="12.42578125" style="85" customWidth="1"/>
    <col min="2824" max="2824" width="12.85546875" style="85" customWidth="1"/>
    <col min="2825" max="2825" width="10.7109375" style="85" customWidth="1"/>
    <col min="2826" max="2827" width="10.140625" style="85" customWidth="1"/>
    <col min="2828" max="2828" width="15.85546875" style="85" customWidth="1"/>
    <col min="2829" max="3072" width="9.140625" style="85"/>
    <col min="3073" max="3073" width="15.5703125" style="85" customWidth="1"/>
    <col min="3074" max="3074" width="9.42578125" style="85" customWidth="1"/>
    <col min="3075" max="3075" width="17" style="85" customWidth="1"/>
    <col min="3076" max="3077" width="16.140625" style="85" customWidth="1"/>
    <col min="3078" max="3078" width="14.5703125" style="85" customWidth="1"/>
    <col min="3079" max="3079" width="12.42578125" style="85" customWidth="1"/>
    <col min="3080" max="3080" width="12.85546875" style="85" customWidth="1"/>
    <col min="3081" max="3081" width="10.7109375" style="85" customWidth="1"/>
    <col min="3082" max="3083" width="10.140625" style="85" customWidth="1"/>
    <col min="3084" max="3084" width="15.85546875" style="85" customWidth="1"/>
    <col min="3085" max="3328" width="9.140625" style="85"/>
    <col min="3329" max="3329" width="15.5703125" style="85" customWidth="1"/>
    <col min="3330" max="3330" width="9.42578125" style="85" customWidth="1"/>
    <col min="3331" max="3331" width="17" style="85" customWidth="1"/>
    <col min="3332" max="3333" width="16.140625" style="85" customWidth="1"/>
    <col min="3334" max="3334" width="14.5703125" style="85" customWidth="1"/>
    <col min="3335" max="3335" width="12.42578125" style="85" customWidth="1"/>
    <col min="3336" max="3336" width="12.85546875" style="85" customWidth="1"/>
    <col min="3337" max="3337" width="10.7109375" style="85" customWidth="1"/>
    <col min="3338" max="3339" width="10.140625" style="85" customWidth="1"/>
    <col min="3340" max="3340" width="15.85546875" style="85" customWidth="1"/>
    <col min="3341" max="3584" width="9.140625" style="85"/>
    <col min="3585" max="3585" width="15.5703125" style="85" customWidth="1"/>
    <col min="3586" max="3586" width="9.42578125" style="85" customWidth="1"/>
    <col min="3587" max="3587" width="17" style="85" customWidth="1"/>
    <col min="3588" max="3589" width="16.140625" style="85" customWidth="1"/>
    <col min="3590" max="3590" width="14.5703125" style="85" customWidth="1"/>
    <col min="3591" max="3591" width="12.42578125" style="85" customWidth="1"/>
    <col min="3592" max="3592" width="12.85546875" style="85" customWidth="1"/>
    <col min="3593" max="3593" width="10.7109375" style="85" customWidth="1"/>
    <col min="3594" max="3595" width="10.140625" style="85" customWidth="1"/>
    <col min="3596" max="3596" width="15.85546875" style="85" customWidth="1"/>
    <col min="3597" max="3840" width="9.140625" style="85"/>
    <col min="3841" max="3841" width="15.5703125" style="85" customWidth="1"/>
    <col min="3842" max="3842" width="9.42578125" style="85" customWidth="1"/>
    <col min="3843" max="3843" width="17" style="85" customWidth="1"/>
    <col min="3844" max="3845" width="16.140625" style="85" customWidth="1"/>
    <col min="3846" max="3846" width="14.5703125" style="85" customWidth="1"/>
    <col min="3847" max="3847" width="12.42578125" style="85" customWidth="1"/>
    <col min="3848" max="3848" width="12.85546875" style="85" customWidth="1"/>
    <col min="3849" max="3849" width="10.7109375" style="85" customWidth="1"/>
    <col min="3850" max="3851" width="10.140625" style="85" customWidth="1"/>
    <col min="3852" max="3852" width="15.85546875" style="85" customWidth="1"/>
    <col min="3853" max="4096" width="9.140625" style="85"/>
    <col min="4097" max="4097" width="15.5703125" style="85" customWidth="1"/>
    <col min="4098" max="4098" width="9.42578125" style="85" customWidth="1"/>
    <col min="4099" max="4099" width="17" style="85" customWidth="1"/>
    <col min="4100" max="4101" width="16.140625" style="85" customWidth="1"/>
    <col min="4102" max="4102" width="14.5703125" style="85" customWidth="1"/>
    <col min="4103" max="4103" width="12.42578125" style="85" customWidth="1"/>
    <col min="4104" max="4104" width="12.85546875" style="85" customWidth="1"/>
    <col min="4105" max="4105" width="10.7109375" style="85" customWidth="1"/>
    <col min="4106" max="4107" width="10.140625" style="85" customWidth="1"/>
    <col min="4108" max="4108" width="15.85546875" style="85" customWidth="1"/>
    <col min="4109" max="4352" width="9.140625" style="85"/>
    <col min="4353" max="4353" width="15.5703125" style="85" customWidth="1"/>
    <col min="4354" max="4354" width="9.42578125" style="85" customWidth="1"/>
    <col min="4355" max="4355" width="17" style="85" customWidth="1"/>
    <col min="4356" max="4357" width="16.140625" style="85" customWidth="1"/>
    <col min="4358" max="4358" width="14.5703125" style="85" customWidth="1"/>
    <col min="4359" max="4359" width="12.42578125" style="85" customWidth="1"/>
    <col min="4360" max="4360" width="12.85546875" style="85" customWidth="1"/>
    <col min="4361" max="4361" width="10.7109375" style="85" customWidth="1"/>
    <col min="4362" max="4363" width="10.140625" style="85" customWidth="1"/>
    <col min="4364" max="4364" width="15.85546875" style="85" customWidth="1"/>
    <col min="4365" max="4608" width="9.140625" style="85"/>
    <col min="4609" max="4609" width="15.5703125" style="85" customWidth="1"/>
    <col min="4610" max="4610" width="9.42578125" style="85" customWidth="1"/>
    <col min="4611" max="4611" width="17" style="85" customWidth="1"/>
    <col min="4612" max="4613" width="16.140625" style="85" customWidth="1"/>
    <col min="4614" max="4614" width="14.5703125" style="85" customWidth="1"/>
    <col min="4615" max="4615" width="12.42578125" style="85" customWidth="1"/>
    <col min="4616" max="4616" width="12.85546875" style="85" customWidth="1"/>
    <col min="4617" max="4617" width="10.7109375" style="85" customWidth="1"/>
    <col min="4618" max="4619" width="10.140625" style="85" customWidth="1"/>
    <col min="4620" max="4620" width="15.85546875" style="85" customWidth="1"/>
    <col min="4621" max="4864" width="9.140625" style="85"/>
    <col min="4865" max="4865" width="15.5703125" style="85" customWidth="1"/>
    <col min="4866" max="4866" width="9.42578125" style="85" customWidth="1"/>
    <col min="4867" max="4867" width="17" style="85" customWidth="1"/>
    <col min="4868" max="4869" width="16.140625" style="85" customWidth="1"/>
    <col min="4870" max="4870" width="14.5703125" style="85" customWidth="1"/>
    <col min="4871" max="4871" width="12.42578125" style="85" customWidth="1"/>
    <col min="4872" max="4872" width="12.85546875" style="85" customWidth="1"/>
    <col min="4873" max="4873" width="10.7109375" style="85" customWidth="1"/>
    <col min="4874" max="4875" width="10.140625" style="85" customWidth="1"/>
    <col min="4876" max="4876" width="15.85546875" style="85" customWidth="1"/>
    <col min="4877" max="5120" width="9.140625" style="85"/>
    <col min="5121" max="5121" width="15.5703125" style="85" customWidth="1"/>
    <col min="5122" max="5122" width="9.42578125" style="85" customWidth="1"/>
    <col min="5123" max="5123" width="17" style="85" customWidth="1"/>
    <col min="5124" max="5125" width="16.140625" style="85" customWidth="1"/>
    <col min="5126" max="5126" width="14.5703125" style="85" customWidth="1"/>
    <col min="5127" max="5127" width="12.42578125" style="85" customWidth="1"/>
    <col min="5128" max="5128" width="12.85546875" style="85" customWidth="1"/>
    <col min="5129" max="5129" width="10.7109375" style="85" customWidth="1"/>
    <col min="5130" max="5131" width="10.140625" style="85" customWidth="1"/>
    <col min="5132" max="5132" width="15.85546875" style="85" customWidth="1"/>
    <col min="5133" max="5376" width="9.140625" style="85"/>
    <col min="5377" max="5377" width="15.5703125" style="85" customWidth="1"/>
    <col min="5378" max="5378" width="9.42578125" style="85" customWidth="1"/>
    <col min="5379" max="5379" width="17" style="85" customWidth="1"/>
    <col min="5380" max="5381" width="16.140625" style="85" customWidth="1"/>
    <col min="5382" max="5382" width="14.5703125" style="85" customWidth="1"/>
    <col min="5383" max="5383" width="12.42578125" style="85" customWidth="1"/>
    <col min="5384" max="5384" width="12.85546875" style="85" customWidth="1"/>
    <col min="5385" max="5385" width="10.7109375" style="85" customWidth="1"/>
    <col min="5386" max="5387" width="10.140625" style="85" customWidth="1"/>
    <col min="5388" max="5388" width="15.85546875" style="85" customWidth="1"/>
    <col min="5389" max="5632" width="9.140625" style="85"/>
    <col min="5633" max="5633" width="15.5703125" style="85" customWidth="1"/>
    <col min="5634" max="5634" width="9.42578125" style="85" customWidth="1"/>
    <col min="5635" max="5635" width="17" style="85" customWidth="1"/>
    <col min="5636" max="5637" width="16.140625" style="85" customWidth="1"/>
    <col min="5638" max="5638" width="14.5703125" style="85" customWidth="1"/>
    <col min="5639" max="5639" width="12.42578125" style="85" customWidth="1"/>
    <col min="5640" max="5640" width="12.85546875" style="85" customWidth="1"/>
    <col min="5641" max="5641" width="10.7109375" style="85" customWidth="1"/>
    <col min="5642" max="5643" width="10.140625" style="85" customWidth="1"/>
    <col min="5644" max="5644" width="15.85546875" style="85" customWidth="1"/>
    <col min="5645" max="5888" width="9.140625" style="85"/>
    <col min="5889" max="5889" width="15.5703125" style="85" customWidth="1"/>
    <col min="5890" max="5890" width="9.42578125" style="85" customWidth="1"/>
    <col min="5891" max="5891" width="17" style="85" customWidth="1"/>
    <col min="5892" max="5893" width="16.140625" style="85" customWidth="1"/>
    <col min="5894" max="5894" width="14.5703125" style="85" customWidth="1"/>
    <col min="5895" max="5895" width="12.42578125" style="85" customWidth="1"/>
    <col min="5896" max="5896" width="12.85546875" style="85" customWidth="1"/>
    <col min="5897" max="5897" width="10.7109375" style="85" customWidth="1"/>
    <col min="5898" max="5899" width="10.140625" style="85" customWidth="1"/>
    <col min="5900" max="5900" width="15.85546875" style="85" customWidth="1"/>
    <col min="5901" max="6144" width="9.140625" style="85"/>
    <col min="6145" max="6145" width="15.5703125" style="85" customWidth="1"/>
    <col min="6146" max="6146" width="9.42578125" style="85" customWidth="1"/>
    <col min="6147" max="6147" width="17" style="85" customWidth="1"/>
    <col min="6148" max="6149" width="16.140625" style="85" customWidth="1"/>
    <col min="6150" max="6150" width="14.5703125" style="85" customWidth="1"/>
    <col min="6151" max="6151" width="12.42578125" style="85" customWidth="1"/>
    <col min="6152" max="6152" width="12.85546875" style="85" customWidth="1"/>
    <col min="6153" max="6153" width="10.7109375" style="85" customWidth="1"/>
    <col min="6154" max="6155" width="10.140625" style="85" customWidth="1"/>
    <col min="6156" max="6156" width="15.85546875" style="85" customWidth="1"/>
    <col min="6157" max="6400" width="9.140625" style="85"/>
    <col min="6401" max="6401" width="15.5703125" style="85" customWidth="1"/>
    <col min="6402" max="6402" width="9.42578125" style="85" customWidth="1"/>
    <col min="6403" max="6403" width="17" style="85" customWidth="1"/>
    <col min="6404" max="6405" width="16.140625" style="85" customWidth="1"/>
    <col min="6406" max="6406" width="14.5703125" style="85" customWidth="1"/>
    <col min="6407" max="6407" width="12.42578125" style="85" customWidth="1"/>
    <col min="6408" max="6408" width="12.85546875" style="85" customWidth="1"/>
    <col min="6409" max="6409" width="10.7109375" style="85" customWidth="1"/>
    <col min="6410" max="6411" width="10.140625" style="85" customWidth="1"/>
    <col min="6412" max="6412" width="15.85546875" style="85" customWidth="1"/>
    <col min="6413" max="6656" width="9.140625" style="85"/>
    <col min="6657" max="6657" width="15.5703125" style="85" customWidth="1"/>
    <col min="6658" max="6658" width="9.42578125" style="85" customWidth="1"/>
    <col min="6659" max="6659" width="17" style="85" customWidth="1"/>
    <col min="6660" max="6661" width="16.140625" style="85" customWidth="1"/>
    <col min="6662" max="6662" width="14.5703125" style="85" customWidth="1"/>
    <col min="6663" max="6663" width="12.42578125" style="85" customWidth="1"/>
    <col min="6664" max="6664" width="12.85546875" style="85" customWidth="1"/>
    <col min="6665" max="6665" width="10.7109375" style="85" customWidth="1"/>
    <col min="6666" max="6667" width="10.140625" style="85" customWidth="1"/>
    <col min="6668" max="6668" width="15.85546875" style="85" customWidth="1"/>
    <col min="6669" max="6912" width="9.140625" style="85"/>
    <col min="6913" max="6913" width="15.5703125" style="85" customWidth="1"/>
    <col min="6914" max="6914" width="9.42578125" style="85" customWidth="1"/>
    <col min="6915" max="6915" width="17" style="85" customWidth="1"/>
    <col min="6916" max="6917" width="16.140625" style="85" customWidth="1"/>
    <col min="6918" max="6918" width="14.5703125" style="85" customWidth="1"/>
    <col min="6919" max="6919" width="12.42578125" style="85" customWidth="1"/>
    <col min="6920" max="6920" width="12.85546875" style="85" customWidth="1"/>
    <col min="6921" max="6921" width="10.7109375" style="85" customWidth="1"/>
    <col min="6922" max="6923" width="10.140625" style="85" customWidth="1"/>
    <col min="6924" max="6924" width="15.85546875" style="85" customWidth="1"/>
    <col min="6925" max="7168" width="9.140625" style="85"/>
    <col min="7169" max="7169" width="15.5703125" style="85" customWidth="1"/>
    <col min="7170" max="7170" width="9.42578125" style="85" customWidth="1"/>
    <col min="7171" max="7171" width="17" style="85" customWidth="1"/>
    <col min="7172" max="7173" width="16.140625" style="85" customWidth="1"/>
    <col min="7174" max="7174" width="14.5703125" style="85" customWidth="1"/>
    <col min="7175" max="7175" width="12.42578125" style="85" customWidth="1"/>
    <col min="7176" max="7176" width="12.85546875" style="85" customWidth="1"/>
    <col min="7177" max="7177" width="10.7109375" style="85" customWidth="1"/>
    <col min="7178" max="7179" width="10.140625" style="85" customWidth="1"/>
    <col min="7180" max="7180" width="15.85546875" style="85" customWidth="1"/>
    <col min="7181" max="7424" width="9.140625" style="85"/>
    <col min="7425" max="7425" width="15.5703125" style="85" customWidth="1"/>
    <col min="7426" max="7426" width="9.42578125" style="85" customWidth="1"/>
    <col min="7427" max="7427" width="17" style="85" customWidth="1"/>
    <col min="7428" max="7429" width="16.140625" style="85" customWidth="1"/>
    <col min="7430" max="7430" width="14.5703125" style="85" customWidth="1"/>
    <col min="7431" max="7431" width="12.42578125" style="85" customWidth="1"/>
    <col min="7432" max="7432" width="12.85546875" style="85" customWidth="1"/>
    <col min="7433" max="7433" width="10.7109375" style="85" customWidth="1"/>
    <col min="7434" max="7435" width="10.140625" style="85" customWidth="1"/>
    <col min="7436" max="7436" width="15.85546875" style="85" customWidth="1"/>
    <col min="7437" max="7680" width="9.140625" style="85"/>
    <col min="7681" max="7681" width="15.5703125" style="85" customWidth="1"/>
    <col min="7682" max="7682" width="9.42578125" style="85" customWidth="1"/>
    <col min="7683" max="7683" width="17" style="85" customWidth="1"/>
    <col min="7684" max="7685" width="16.140625" style="85" customWidth="1"/>
    <col min="7686" max="7686" width="14.5703125" style="85" customWidth="1"/>
    <col min="7687" max="7687" width="12.42578125" style="85" customWidth="1"/>
    <col min="7688" max="7688" width="12.85546875" style="85" customWidth="1"/>
    <col min="7689" max="7689" width="10.7109375" style="85" customWidth="1"/>
    <col min="7690" max="7691" width="10.140625" style="85" customWidth="1"/>
    <col min="7692" max="7692" width="15.85546875" style="85" customWidth="1"/>
    <col min="7693" max="7936" width="9.140625" style="85"/>
    <col min="7937" max="7937" width="15.5703125" style="85" customWidth="1"/>
    <col min="7938" max="7938" width="9.42578125" style="85" customWidth="1"/>
    <col min="7939" max="7939" width="17" style="85" customWidth="1"/>
    <col min="7940" max="7941" width="16.140625" style="85" customWidth="1"/>
    <col min="7942" max="7942" width="14.5703125" style="85" customWidth="1"/>
    <col min="7943" max="7943" width="12.42578125" style="85" customWidth="1"/>
    <col min="7944" max="7944" width="12.85546875" style="85" customWidth="1"/>
    <col min="7945" max="7945" width="10.7109375" style="85" customWidth="1"/>
    <col min="7946" max="7947" width="10.140625" style="85" customWidth="1"/>
    <col min="7948" max="7948" width="15.85546875" style="85" customWidth="1"/>
    <col min="7949" max="8192" width="9.140625" style="85"/>
    <col min="8193" max="8193" width="15.5703125" style="85" customWidth="1"/>
    <col min="8194" max="8194" width="9.42578125" style="85" customWidth="1"/>
    <col min="8195" max="8195" width="17" style="85" customWidth="1"/>
    <col min="8196" max="8197" width="16.140625" style="85" customWidth="1"/>
    <col min="8198" max="8198" width="14.5703125" style="85" customWidth="1"/>
    <col min="8199" max="8199" width="12.42578125" style="85" customWidth="1"/>
    <col min="8200" max="8200" width="12.85546875" style="85" customWidth="1"/>
    <col min="8201" max="8201" width="10.7109375" style="85" customWidth="1"/>
    <col min="8202" max="8203" width="10.140625" style="85" customWidth="1"/>
    <col min="8204" max="8204" width="15.85546875" style="85" customWidth="1"/>
    <col min="8205" max="8448" width="9.140625" style="85"/>
    <col min="8449" max="8449" width="15.5703125" style="85" customWidth="1"/>
    <col min="8450" max="8450" width="9.42578125" style="85" customWidth="1"/>
    <col min="8451" max="8451" width="17" style="85" customWidth="1"/>
    <col min="8452" max="8453" width="16.140625" style="85" customWidth="1"/>
    <col min="8454" max="8454" width="14.5703125" style="85" customWidth="1"/>
    <col min="8455" max="8455" width="12.42578125" style="85" customWidth="1"/>
    <col min="8456" max="8456" width="12.85546875" style="85" customWidth="1"/>
    <col min="8457" max="8457" width="10.7109375" style="85" customWidth="1"/>
    <col min="8458" max="8459" width="10.140625" style="85" customWidth="1"/>
    <col min="8460" max="8460" width="15.85546875" style="85" customWidth="1"/>
    <col min="8461" max="8704" width="9.140625" style="85"/>
    <col min="8705" max="8705" width="15.5703125" style="85" customWidth="1"/>
    <col min="8706" max="8706" width="9.42578125" style="85" customWidth="1"/>
    <col min="8707" max="8707" width="17" style="85" customWidth="1"/>
    <col min="8708" max="8709" width="16.140625" style="85" customWidth="1"/>
    <col min="8710" max="8710" width="14.5703125" style="85" customWidth="1"/>
    <col min="8711" max="8711" width="12.42578125" style="85" customWidth="1"/>
    <col min="8712" max="8712" width="12.85546875" style="85" customWidth="1"/>
    <col min="8713" max="8713" width="10.7109375" style="85" customWidth="1"/>
    <col min="8714" max="8715" width="10.140625" style="85" customWidth="1"/>
    <col min="8716" max="8716" width="15.85546875" style="85" customWidth="1"/>
    <col min="8717" max="8960" width="9.140625" style="85"/>
    <col min="8961" max="8961" width="15.5703125" style="85" customWidth="1"/>
    <col min="8962" max="8962" width="9.42578125" style="85" customWidth="1"/>
    <col min="8963" max="8963" width="17" style="85" customWidth="1"/>
    <col min="8964" max="8965" width="16.140625" style="85" customWidth="1"/>
    <col min="8966" max="8966" width="14.5703125" style="85" customWidth="1"/>
    <col min="8967" max="8967" width="12.42578125" style="85" customWidth="1"/>
    <col min="8968" max="8968" width="12.85546875" style="85" customWidth="1"/>
    <col min="8969" max="8969" width="10.7109375" style="85" customWidth="1"/>
    <col min="8970" max="8971" width="10.140625" style="85" customWidth="1"/>
    <col min="8972" max="8972" width="15.85546875" style="85" customWidth="1"/>
    <col min="8973" max="9216" width="9.140625" style="85"/>
    <col min="9217" max="9217" width="15.5703125" style="85" customWidth="1"/>
    <col min="9218" max="9218" width="9.42578125" style="85" customWidth="1"/>
    <col min="9219" max="9219" width="17" style="85" customWidth="1"/>
    <col min="9220" max="9221" width="16.140625" style="85" customWidth="1"/>
    <col min="9222" max="9222" width="14.5703125" style="85" customWidth="1"/>
    <col min="9223" max="9223" width="12.42578125" style="85" customWidth="1"/>
    <col min="9224" max="9224" width="12.85546875" style="85" customWidth="1"/>
    <col min="9225" max="9225" width="10.7109375" style="85" customWidth="1"/>
    <col min="9226" max="9227" width="10.140625" style="85" customWidth="1"/>
    <col min="9228" max="9228" width="15.85546875" style="85" customWidth="1"/>
    <col min="9229" max="9472" width="9.140625" style="85"/>
    <col min="9473" max="9473" width="15.5703125" style="85" customWidth="1"/>
    <col min="9474" max="9474" width="9.42578125" style="85" customWidth="1"/>
    <col min="9475" max="9475" width="17" style="85" customWidth="1"/>
    <col min="9476" max="9477" width="16.140625" style="85" customWidth="1"/>
    <col min="9478" max="9478" width="14.5703125" style="85" customWidth="1"/>
    <col min="9479" max="9479" width="12.42578125" style="85" customWidth="1"/>
    <col min="9480" max="9480" width="12.85546875" style="85" customWidth="1"/>
    <col min="9481" max="9481" width="10.7109375" style="85" customWidth="1"/>
    <col min="9482" max="9483" width="10.140625" style="85" customWidth="1"/>
    <col min="9484" max="9484" width="15.85546875" style="85" customWidth="1"/>
    <col min="9485" max="9728" width="9.140625" style="85"/>
    <col min="9729" max="9729" width="15.5703125" style="85" customWidth="1"/>
    <col min="9730" max="9730" width="9.42578125" style="85" customWidth="1"/>
    <col min="9731" max="9731" width="17" style="85" customWidth="1"/>
    <col min="9732" max="9733" width="16.140625" style="85" customWidth="1"/>
    <col min="9734" max="9734" width="14.5703125" style="85" customWidth="1"/>
    <col min="9735" max="9735" width="12.42578125" style="85" customWidth="1"/>
    <col min="9736" max="9736" width="12.85546875" style="85" customWidth="1"/>
    <col min="9737" max="9737" width="10.7109375" style="85" customWidth="1"/>
    <col min="9738" max="9739" width="10.140625" style="85" customWidth="1"/>
    <col min="9740" max="9740" width="15.85546875" style="85" customWidth="1"/>
    <col min="9741" max="9984" width="9.140625" style="85"/>
    <col min="9985" max="9985" width="15.5703125" style="85" customWidth="1"/>
    <col min="9986" max="9986" width="9.42578125" style="85" customWidth="1"/>
    <col min="9987" max="9987" width="17" style="85" customWidth="1"/>
    <col min="9988" max="9989" width="16.140625" style="85" customWidth="1"/>
    <col min="9990" max="9990" width="14.5703125" style="85" customWidth="1"/>
    <col min="9991" max="9991" width="12.42578125" style="85" customWidth="1"/>
    <col min="9992" max="9992" width="12.85546875" style="85" customWidth="1"/>
    <col min="9993" max="9993" width="10.7109375" style="85" customWidth="1"/>
    <col min="9994" max="9995" width="10.140625" style="85" customWidth="1"/>
    <col min="9996" max="9996" width="15.85546875" style="85" customWidth="1"/>
    <col min="9997" max="10240" width="9.140625" style="85"/>
    <col min="10241" max="10241" width="15.5703125" style="85" customWidth="1"/>
    <col min="10242" max="10242" width="9.42578125" style="85" customWidth="1"/>
    <col min="10243" max="10243" width="17" style="85" customWidth="1"/>
    <col min="10244" max="10245" width="16.140625" style="85" customWidth="1"/>
    <col min="10246" max="10246" width="14.5703125" style="85" customWidth="1"/>
    <col min="10247" max="10247" width="12.42578125" style="85" customWidth="1"/>
    <col min="10248" max="10248" width="12.85546875" style="85" customWidth="1"/>
    <col min="10249" max="10249" width="10.7109375" style="85" customWidth="1"/>
    <col min="10250" max="10251" width="10.140625" style="85" customWidth="1"/>
    <col min="10252" max="10252" width="15.85546875" style="85" customWidth="1"/>
    <col min="10253" max="10496" width="9.140625" style="85"/>
    <col min="10497" max="10497" width="15.5703125" style="85" customWidth="1"/>
    <col min="10498" max="10498" width="9.42578125" style="85" customWidth="1"/>
    <col min="10499" max="10499" width="17" style="85" customWidth="1"/>
    <col min="10500" max="10501" width="16.140625" style="85" customWidth="1"/>
    <col min="10502" max="10502" width="14.5703125" style="85" customWidth="1"/>
    <col min="10503" max="10503" width="12.42578125" style="85" customWidth="1"/>
    <col min="10504" max="10504" width="12.85546875" style="85" customWidth="1"/>
    <col min="10505" max="10505" width="10.7109375" style="85" customWidth="1"/>
    <col min="10506" max="10507" width="10.140625" style="85" customWidth="1"/>
    <col min="10508" max="10508" width="15.85546875" style="85" customWidth="1"/>
    <col min="10509" max="10752" width="9.140625" style="85"/>
    <col min="10753" max="10753" width="15.5703125" style="85" customWidth="1"/>
    <col min="10754" max="10754" width="9.42578125" style="85" customWidth="1"/>
    <col min="10755" max="10755" width="17" style="85" customWidth="1"/>
    <col min="10756" max="10757" width="16.140625" style="85" customWidth="1"/>
    <col min="10758" max="10758" width="14.5703125" style="85" customWidth="1"/>
    <col min="10759" max="10759" width="12.42578125" style="85" customWidth="1"/>
    <col min="10760" max="10760" width="12.85546875" style="85" customWidth="1"/>
    <col min="10761" max="10761" width="10.7109375" style="85" customWidth="1"/>
    <col min="10762" max="10763" width="10.140625" style="85" customWidth="1"/>
    <col min="10764" max="10764" width="15.85546875" style="85" customWidth="1"/>
    <col min="10765" max="11008" width="9.140625" style="85"/>
    <col min="11009" max="11009" width="15.5703125" style="85" customWidth="1"/>
    <col min="11010" max="11010" width="9.42578125" style="85" customWidth="1"/>
    <col min="11011" max="11011" width="17" style="85" customWidth="1"/>
    <col min="11012" max="11013" width="16.140625" style="85" customWidth="1"/>
    <col min="11014" max="11014" width="14.5703125" style="85" customWidth="1"/>
    <col min="11015" max="11015" width="12.42578125" style="85" customWidth="1"/>
    <col min="11016" max="11016" width="12.85546875" style="85" customWidth="1"/>
    <col min="11017" max="11017" width="10.7109375" style="85" customWidth="1"/>
    <col min="11018" max="11019" width="10.140625" style="85" customWidth="1"/>
    <col min="11020" max="11020" width="15.85546875" style="85" customWidth="1"/>
    <col min="11021" max="11264" width="9.140625" style="85"/>
    <col min="11265" max="11265" width="15.5703125" style="85" customWidth="1"/>
    <col min="11266" max="11266" width="9.42578125" style="85" customWidth="1"/>
    <col min="11267" max="11267" width="17" style="85" customWidth="1"/>
    <col min="11268" max="11269" width="16.140625" style="85" customWidth="1"/>
    <col min="11270" max="11270" width="14.5703125" style="85" customWidth="1"/>
    <col min="11271" max="11271" width="12.42578125" style="85" customWidth="1"/>
    <col min="11272" max="11272" width="12.85546875" style="85" customWidth="1"/>
    <col min="11273" max="11273" width="10.7109375" style="85" customWidth="1"/>
    <col min="11274" max="11275" width="10.140625" style="85" customWidth="1"/>
    <col min="11276" max="11276" width="15.85546875" style="85" customWidth="1"/>
    <col min="11277" max="11520" width="9.140625" style="85"/>
    <col min="11521" max="11521" width="15.5703125" style="85" customWidth="1"/>
    <col min="11522" max="11522" width="9.42578125" style="85" customWidth="1"/>
    <col min="11523" max="11523" width="17" style="85" customWidth="1"/>
    <col min="11524" max="11525" width="16.140625" style="85" customWidth="1"/>
    <col min="11526" max="11526" width="14.5703125" style="85" customWidth="1"/>
    <col min="11527" max="11527" width="12.42578125" style="85" customWidth="1"/>
    <col min="11528" max="11528" width="12.85546875" style="85" customWidth="1"/>
    <col min="11529" max="11529" width="10.7109375" style="85" customWidth="1"/>
    <col min="11530" max="11531" width="10.140625" style="85" customWidth="1"/>
    <col min="11532" max="11532" width="15.85546875" style="85" customWidth="1"/>
    <col min="11533" max="11776" width="9.140625" style="85"/>
    <col min="11777" max="11777" width="15.5703125" style="85" customWidth="1"/>
    <col min="11778" max="11778" width="9.42578125" style="85" customWidth="1"/>
    <col min="11779" max="11779" width="17" style="85" customWidth="1"/>
    <col min="11780" max="11781" width="16.140625" style="85" customWidth="1"/>
    <col min="11782" max="11782" width="14.5703125" style="85" customWidth="1"/>
    <col min="11783" max="11783" width="12.42578125" style="85" customWidth="1"/>
    <col min="11784" max="11784" width="12.85546875" style="85" customWidth="1"/>
    <col min="11785" max="11785" width="10.7109375" style="85" customWidth="1"/>
    <col min="11786" max="11787" width="10.140625" style="85" customWidth="1"/>
    <col min="11788" max="11788" width="15.85546875" style="85" customWidth="1"/>
    <col min="11789" max="12032" width="9.140625" style="85"/>
    <col min="12033" max="12033" width="15.5703125" style="85" customWidth="1"/>
    <col min="12034" max="12034" width="9.42578125" style="85" customWidth="1"/>
    <col min="12035" max="12035" width="17" style="85" customWidth="1"/>
    <col min="12036" max="12037" width="16.140625" style="85" customWidth="1"/>
    <col min="12038" max="12038" width="14.5703125" style="85" customWidth="1"/>
    <col min="12039" max="12039" width="12.42578125" style="85" customWidth="1"/>
    <col min="12040" max="12040" width="12.85546875" style="85" customWidth="1"/>
    <col min="12041" max="12041" width="10.7109375" style="85" customWidth="1"/>
    <col min="12042" max="12043" width="10.140625" style="85" customWidth="1"/>
    <col min="12044" max="12044" width="15.85546875" style="85" customWidth="1"/>
    <col min="12045" max="12288" width="9.140625" style="85"/>
    <col min="12289" max="12289" width="15.5703125" style="85" customWidth="1"/>
    <col min="12290" max="12290" width="9.42578125" style="85" customWidth="1"/>
    <col min="12291" max="12291" width="17" style="85" customWidth="1"/>
    <col min="12292" max="12293" width="16.140625" style="85" customWidth="1"/>
    <col min="12294" max="12294" width="14.5703125" style="85" customWidth="1"/>
    <col min="12295" max="12295" width="12.42578125" style="85" customWidth="1"/>
    <col min="12296" max="12296" width="12.85546875" style="85" customWidth="1"/>
    <col min="12297" max="12297" width="10.7109375" style="85" customWidth="1"/>
    <col min="12298" max="12299" width="10.140625" style="85" customWidth="1"/>
    <col min="12300" max="12300" width="15.85546875" style="85" customWidth="1"/>
    <col min="12301" max="12544" width="9.140625" style="85"/>
    <col min="12545" max="12545" width="15.5703125" style="85" customWidth="1"/>
    <col min="12546" max="12546" width="9.42578125" style="85" customWidth="1"/>
    <col min="12547" max="12547" width="17" style="85" customWidth="1"/>
    <col min="12548" max="12549" width="16.140625" style="85" customWidth="1"/>
    <col min="12550" max="12550" width="14.5703125" style="85" customWidth="1"/>
    <col min="12551" max="12551" width="12.42578125" style="85" customWidth="1"/>
    <col min="12552" max="12552" width="12.85546875" style="85" customWidth="1"/>
    <col min="12553" max="12553" width="10.7109375" style="85" customWidth="1"/>
    <col min="12554" max="12555" width="10.140625" style="85" customWidth="1"/>
    <col min="12556" max="12556" width="15.85546875" style="85" customWidth="1"/>
    <col min="12557" max="12800" width="9.140625" style="85"/>
    <col min="12801" max="12801" width="15.5703125" style="85" customWidth="1"/>
    <col min="12802" max="12802" width="9.42578125" style="85" customWidth="1"/>
    <col min="12803" max="12803" width="17" style="85" customWidth="1"/>
    <col min="12804" max="12805" width="16.140625" style="85" customWidth="1"/>
    <col min="12806" max="12806" width="14.5703125" style="85" customWidth="1"/>
    <col min="12807" max="12807" width="12.42578125" style="85" customWidth="1"/>
    <col min="12808" max="12808" width="12.85546875" style="85" customWidth="1"/>
    <col min="12809" max="12809" width="10.7109375" style="85" customWidth="1"/>
    <col min="12810" max="12811" width="10.140625" style="85" customWidth="1"/>
    <col min="12812" max="12812" width="15.85546875" style="85" customWidth="1"/>
    <col min="12813" max="13056" width="9.140625" style="85"/>
    <col min="13057" max="13057" width="15.5703125" style="85" customWidth="1"/>
    <col min="13058" max="13058" width="9.42578125" style="85" customWidth="1"/>
    <col min="13059" max="13059" width="17" style="85" customWidth="1"/>
    <col min="13060" max="13061" width="16.140625" style="85" customWidth="1"/>
    <col min="13062" max="13062" width="14.5703125" style="85" customWidth="1"/>
    <col min="13063" max="13063" width="12.42578125" style="85" customWidth="1"/>
    <col min="13064" max="13064" width="12.85546875" style="85" customWidth="1"/>
    <col min="13065" max="13065" width="10.7109375" style="85" customWidth="1"/>
    <col min="13066" max="13067" width="10.140625" style="85" customWidth="1"/>
    <col min="13068" max="13068" width="15.85546875" style="85" customWidth="1"/>
    <col min="13069" max="13312" width="9.140625" style="85"/>
    <col min="13313" max="13313" width="15.5703125" style="85" customWidth="1"/>
    <col min="13314" max="13314" width="9.42578125" style="85" customWidth="1"/>
    <col min="13315" max="13315" width="17" style="85" customWidth="1"/>
    <col min="13316" max="13317" width="16.140625" style="85" customWidth="1"/>
    <col min="13318" max="13318" width="14.5703125" style="85" customWidth="1"/>
    <col min="13319" max="13319" width="12.42578125" style="85" customWidth="1"/>
    <col min="13320" max="13320" width="12.85546875" style="85" customWidth="1"/>
    <col min="13321" max="13321" width="10.7109375" style="85" customWidth="1"/>
    <col min="13322" max="13323" width="10.140625" style="85" customWidth="1"/>
    <col min="13324" max="13324" width="15.85546875" style="85" customWidth="1"/>
    <col min="13325" max="13568" width="9.140625" style="85"/>
    <col min="13569" max="13569" width="15.5703125" style="85" customWidth="1"/>
    <col min="13570" max="13570" width="9.42578125" style="85" customWidth="1"/>
    <col min="13571" max="13571" width="17" style="85" customWidth="1"/>
    <col min="13572" max="13573" width="16.140625" style="85" customWidth="1"/>
    <col min="13574" max="13574" width="14.5703125" style="85" customWidth="1"/>
    <col min="13575" max="13575" width="12.42578125" style="85" customWidth="1"/>
    <col min="13576" max="13576" width="12.85546875" style="85" customWidth="1"/>
    <col min="13577" max="13577" width="10.7109375" style="85" customWidth="1"/>
    <col min="13578" max="13579" width="10.140625" style="85" customWidth="1"/>
    <col min="13580" max="13580" width="15.85546875" style="85" customWidth="1"/>
    <col min="13581" max="13824" width="9.140625" style="85"/>
    <col min="13825" max="13825" width="15.5703125" style="85" customWidth="1"/>
    <col min="13826" max="13826" width="9.42578125" style="85" customWidth="1"/>
    <col min="13827" max="13827" width="17" style="85" customWidth="1"/>
    <col min="13828" max="13829" width="16.140625" style="85" customWidth="1"/>
    <col min="13830" max="13830" width="14.5703125" style="85" customWidth="1"/>
    <col min="13831" max="13831" width="12.42578125" style="85" customWidth="1"/>
    <col min="13832" max="13832" width="12.85546875" style="85" customWidth="1"/>
    <col min="13833" max="13833" width="10.7109375" style="85" customWidth="1"/>
    <col min="13834" max="13835" width="10.140625" style="85" customWidth="1"/>
    <col min="13836" max="13836" width="15.85546875" style="85" customWidth="1"/>
    <col min="13837" max="14080" width="9.140625" style="85"/>
    <col min="14081" max="14081" width="15.5703125" style="85" customWidth="1"/>
    <col min="14082" max="14082" width="9.42578125" style="85" customWidth="1"/>
    <col min="14083" max="14083" width="17" style="85" customWidth="1"/>
    <col min="14084" max="14085" width="16.140625" style="85" customWidth="1"/>
    <col min="14086" max="14086" width="14.5703125" style="85" customWidth="1"/>
    <col min="14087" max="14087" width="12.42578125" style="85" customWidth="1"/>
    <col min="14088" max="14088" width="12.85546875" style="85" customWidth="1"/>
    <col min="14089" max="14089" width="10.7109375" style="85" customWidth="1"/>
    <col min="14090" max="14091" width="10.140625" style="85" customWidth="1"/>
    <col min="14092" max="14092" width="15.85546875" style="85" customWidth="1"/>
    <col min="14093" max="14336" width="9.140625" style="85"/>
    <col min="14337" max="14337" width="15.5703125" style="85" customWidth="1"/>
    <col min="14338" max="14338" width="9.42578125" style="85" customWidth="1"/>
    <col min="14339" max="14339" width="17" style="85" customWidth="1"/>
    <col min="14340" max="14341" width="16.140625" style="85" customWidth="1"/>
    <col min="14342" max="14342" width="14.5703125" style="85" customWidth="1"/>
    <col min="14343" max="14343" width="12.42578125" style="85" customWidth="1"/>
    <col min="14344" max="14344" width="12.85546875" style="85" customWidth="1"/>
    <col min="14345" max="14345" width="10.7109375" style="85" customWidth="1"/>
    <col min="14346" max="14347" width="10.140625" style="85" customWidth="1"/>
    <col min="14348" max="14348" width="15.85546875" style="85" customWidth="1"/>
    <col min="14349" max="14592" width="9.140625" style="85"/>
    <col min="14593" max="14593" width="15.5703125" style="85" customWidth="1"/>
    <col min="14594" max="14594" width="9.42578125" style="85" customWidth="1"/>
    <col min="14595" max="14595" width="17" style="85" customWidth="1"/>
    <col min="14596" max="14597" width="16.140625" style="85" customWidth="1"/>
    <col min="14598" max="14598" width="14.5703125" style="85" customWidth="1"/>
    <col min="14599" max="14599" width="12.42578125" style="85" customWidth="1"/>
    <col min="14600" max="14600" width="12.85546875" style="85" customWidth="1"/>
    <col min="14601" max="14601" width="10.7109375" style="85" customWidth="1"/>
    <col min="14602" max="14603" width="10.140625" style="85" customWidth="1"/>
    <col min="14604" max="14604" width="15.85546875" style="85" customWidth="1"/>
    <col min="14605" max="14848" width="9.140625" style="85"/>
    <col min="14849" max="14849" width="15.5703125" style="85" customWidth="1"/>
    <col min="14850" max="14850" width="9.42578125" style="85" customWidth="1"/>
    <col min="14851" max="14851" width="17" style="85" customWidth="1"/>
    <col min="14852" max="14853" width="16.140625" style="85" customWidth="1"/>
    <col min="14854" max="14854" width="14.5703125" style="85" customWidth="1"/>
    <col min="14855" max="14855" width="12.42578125" style="85" customWidth="1"/>
    <col min="14856" max="14856" width="12.85546875" style="85" customWidth="1"/>
    <col min="14857" max="14857" width="10.7109375" style="85" customWidth="1"/>
    <col min="14858" max="14859" width="10.140625" style="85" customWidth="1"/>
    <col min="14860" max="14860" width="15.85546875" style="85" customWidth="1"/>
    <col min="14861" max="15104" width="9.140625" style="85"/>
    <col min="15105" max="15105" width="15.5703125" style="85" customWidth="1"/>
    <col min="15106" max="15106" width="9.42578125" style="85" customWidth="1"/>
    <col min="15107" max="15107" width="17" style="85" customWidth="1"/>
    <col min="15108" max="15109" width="16.140625" style="85" customWidth="1"/>
    <col min="15110" max="15110" width="14.5703125" style="85" customWidth="1"/>
    <col min="15111" max="15111" width="12.42578125" style="85" customWidth="1"/>
    <col min="15112" max="15112" width="12.85546875" style="85" customWidth="1"/>
    <col min="15113" max="15113" width="10.7109375" style="85" customWidth="1"/>
    <col min="15114" max="15115" width="10.140625" style="85" customWidth="1"/>
    <col min="15116" max="15116" width="15.85546875" style="85" customWidth="1"/>
    <col min="15117" max="15360" width="9.140625" style="85"/>
    <col min="15361" max="15361" width="15.5703125" style="85" customWidth="1"/>
    <col min="15362" max="15362" width="9.42578125" style="85" customWidth="1"/>
    <col min="15363" max="15363" width="17" style="85" customWidth="1"/>
    <col min="15364" max="15365" width="16.140625" style="85" customWidth="1"/>
    <col min="15366" max="15366" width="14.5703125" style="85" customWidth="1"/>
    <col min="15367" max="15367" width="12.42578125" style="85" customWidth="1"/>
    <col min="15368" max="15368" width="12.85546875" style="85" customWidth="1"/>
    <col min="15369" max="15369" width="10.7109375" style="85" customWidth="1"/>
    <col min="15370" max="15371" width="10.140625" style="85" customWidth="1"/>
    <col min="15372" max="15372" width="15.85546875" style="85" customWidth="1"/>
    <col min="15373" max="15616" width="9.140625" style="85"/>
    <col min="15617" max="15617" width="15.5703125" style="85" customWidth="1"/>
    <col min="15618" max="15618" width="9.42578125" style="85" customWidth="1"/>
    <col min="15619" max="15619" width="17" style="85" customWidth="1"/>
    <col min="15620" max="15621" width="16.140625" style="85" customWidth="1"/>
    <col min="15622" max="15622" width="14.5703125" style="85" customWidth="1"/>
    <col min="15623" max="15623" width="12.42578125" style="85" customWidth="1"/>
    <col min="15624" max="15624" width="12.85546875" style="85" customWidth="1"/>
    <col min="15625" max="15625" width="10.7109375" style="85" customWidth="1"/>
    <col min="15626" max="15627" width="10.140625" style="85" customWidth="1"/>
    <col min="15628" max="15628" width="15.85546875" style="85" customWidth="1"/>
    <col min="15629" max="15872" width="9.140625" style="85"/>
    <col min="15873" max="15873" width="15.5703125" style="85" customWidth="1"/>
    <col min="15874" max="15874" width="9.42578125" style="85" customWidth="1"/>
    <col min="15875" max="15875" width="17" style="85" customWidth="1"/>
    <col min="15876" max="15877" width="16.140625" style="85" customWidth="1"/>
    <col min="15878" max="15878" width="14.5703125" style="85" customWidth="1"/>
    <col min="15879" max="15879" width="12.42578125" style="85" customWidth="1"/>
    <col min="15880" max="15880" width="12.85546875" style="85" customWidth="1"/>
    <col min="15881" max="15881" width="10.7109375" style="85" customWidth="1"/>
    <col min="15882" max="15883" width="10.140625" style="85" customWidth="1"/>
    <col min="15884" max="15884" width="15.85546875" style="85" customWidth="1"/>
    <col min="15885" max="16128" width="9.140625" style="85"/>
    <col min="16129" max="16129" width="15.5703125" style="85" customWidth="1"/>
    <col min="16130" max="16130" width="9.42578125" style="85" customWidth="1"/>
    <col min="16131" max="16131" width="17" style="85" customWidth="1"/>
    <col min="16132" max="16133" width="16.140625" style="85" customWidth="1"/>
    <col min="16134" max="16134" width="14.5703125" style="85" customWidth="1"/>
    <col min="16135" max="16135" width="12.42578125" style="85" customWidth="1"/>
    <col min="16136" max="16136" width="12.85546875" style="85" customWidth="1"/>
    <col min="16137" max="16137" width="10.7109375" style="85" customWidth="1"/>
    <col min="16138" max="16139" width="10.140625" style="85" customWidth="1"/>
    <col min="16140" max="16140" width="15.85546875" style="85" customWidth="1"/>
    <col min="16141" max="16384" width="9.140625" style="85"/>
  </cols>
  <sheetData>
    <row r="1" spans="1:12" ht="30.75" customHeight="1" thickBot="1" x14ac:dyDescent="0.25">
      <c r="A1" s="238" t="s">
        <v>77</v>
      </c>
      <c r="B1" s="238"/>
      <c r="C1" s="238"/>
      <c r="D1" s="238"/>
      <c r="E1" s="238"/>
      <c r="F1" s="238"/>
      <c r="G1" s="238"/>
    </row>
    <row r="2" spans="1:12" s="91" customFormat="1" ht="50.25" customHeight="1" x14ac:dyDescent="0.2">
      <c r="A2" s="86" t="s">
        <v>78</v>
      </c>
      <c r="B2" s="87" t="s">
        <v>79</v>
      </c>
      <c r="C2" s="88" t="s">
        <v>80</v>
      </c>
      <c r="D2" s="88" t="s">
        <v>81</v>
      </c>
      <c r="E2" s="88"/>
      <c r="F2" s="88" t="s">
        <v>82</v>
      </c>
      <c r="G2" s="88" t="s">
        <v>83</v>
      </c>
      <c r="H2" s="88" t="s">
        <v>84</v>
      </c>
      <c r="I2" s="88" t="s">
        <v>85</v>
      </c>
      <c r="J2" s="88" t="s">
        <v>86</v>
      </c>
      <c r="K2" s="89" t="s">
        <v>87</v>
      </c>
      <c r="L2" s="90" t="s">
        <v>88</v>
      </c>
    </row>
    <row r="3" spans="1:12" x14ac:dyDescent="0.2">
      <c r="A3" s="92">
        <v>630</v>
      </c>
      <c r="B3" s="93">
        <v>900</v>
      </c>
      <c r="C3" s="94">
        <f t="shared" ref="C3:C10" si="0">A3*2/3*3.14</f>
        <v>1318.8</v>
      </c>
      <c r="D3" s="94">
        <f t="shared" ref="D3:D10" si="1">A3*3.14</f>
        <v>1978.2</v>
      </c>
      <c r="E3" s="94"/>
      <c r="F3" s="94">
        <f t="shared" ref="F3:F10" si="2">((2*3.14*(B3/2))/4)+400</f>
        <v>1106.5</v>
      </c>
      <c r="G3" s="94">
        <f t="shared" ref="G3:G10" si="3">((2*3.14*(B3+(A3/2)/2))/4)+400</f>
        <v>2060.2750000000001</v>
      </c>
      <c r="H3" s="94">
        <f t="shared" ref="H3:H10" si="4">((F3*2+G3)/3)</f>
        <v>1424.425</v>
      </c>
      <c r="I3" s="95">
        <v>0</v>
      </c>
      <c r="J3" s="96">
        <f t="shared" ref="J3:J10" si="5">C3*H3/10000</f>
        <v>187.85316900000001</v>
      </c>
      <c r="K3" s="97">
        <f t="shared" ref="K3:K10" si="6">D3*H3/10000</f>
        <v>281.77975350000003</v>
      </c>
      <c r="L3" s="97">
        <f t="shared" ref="L3:L10" si="7">SUM(J3*I3)</f>
        <v>0</v>
      </c>
    </row>
    <row r="4" spans="1:12" x14ac:dyDescent="0.2">
      <c r="A4" s="92">
        <v>530</v>
      </c>
      <c r="B4" s="93">
        <v>750</v>
      </c>
      <c r="C4" s="94">
        <f t="shared" si="0"/>
        <v>1109.4666666666667</v>
      </c>
      <c r="D4" s="94">
        <f t="shared" si="1"/>
        <v>1664.2</v>
      </c>
      <c r="E4" s="94"/>
      <c r="F4" s="94">
        <f t="shared" si="2"/>
        <v>988.75</v>
      </c>
      <c r="G4" s="94">
        <f t="shared" si="3"/>
        <v>1785.5250000000001</v>
      </c>
      <c r="H4" s="94">
        <f t="shared" si="4"/>
        <v>1254.3416666666667</v>
      </c>
      <c r="I4" s="95">
        <v>0</v>
      </c>
      <c r="J4" s="96">
        <f t="shared" si="5"/>
        <v>139.16502677777777</v>
      </c>
      <c r="K4" s="97">
        <f t="shared" si="6"/>
        <v>208.74754016666668</v>
      </c>
      <c r="L4" s="97">
        <f t="shared" si="7"/>
        <v>0</v>
      </c>
    </row>
    <row r="5" spans="1:12" x14ac:dyDescent="0.2">
      <c r="A5" s="98">
        <v>426</v>
      </c>
      <c r="B5" s="99">
        <v>600</v>
      </c>
      <c r="C5" s="97">
        <f t="shared" si="0"/>
        <v>891.76</v>
      </c>
      <c r="D5" s="97">
        <f t="shared" si="1"/>
        <v>1337.64</v>
      </c>
      <c r="E5" s="97"/>
      <c r="F5" s="97">
        <f t="shared" si="2"/>
        <v>871</v>
      </c>
      <c r="G5" s="94">
        <f t="shared" si="3"/>
        <v>1509.2050000000002</v>
      </c>
      <c r="H5" s="94">
        <f t="shared" si="4"/>
        <v>1083.7349999999999</v>
      </c>
      <c r="I5" s="95">
        <v>0</v>
      </c>
      <c r="J5" s="96">
        <f t="shared" si="5"/>
        <v>96.643152360000002</v>
      </c>
      <c r="K5" s="97">
        <f t="shared" si="6"/>
        <v>144.96472853999998</v>
      </c>
      <c r="L5" s="97">
        <f t="shared" si="7"/>
        <v>0</v>
      </c>
    </row>
    <row r="6" spans="1:12" x14ac:dyDescent="0.2">
      <c r="A6" s="98">
        <v>325</v>
      </c>
      <c r="B6" s="99">
        <v>800</v>
      </c>
      <c r="C6" s="97">
        <f t="shared" si="0"/>
        <v>680.33333333333337</v>
      </c>
      <c r="D6" s="97">
        <f t="shared" si="1"/>
        <v>1020.5</v>
      </c>
      <c r="E6" s="97"/>
      <c r="F6" s="97">
        <f t="shared" si="2"/>
        <v>1028</v>
      </c>
      <c r="G6" s="94">
        <f t="shared" si="3"/>
        <v>1783.5625</v>
      </c>
      <c r="H6" s="94">
        <f t="shared" si="4"/>
        <v>1279.8541666666667</v>
      </c>
      <c r="I6" s="95">
        <v>2</v>
      </c>
      <c r="J6" s="96">
        <f t="shared" si="5"/>
        <v>87.072745138888905</v>
      </c>
      <c r="K6" s="97">
        <f t="shared" si="6"/>
        <v>130.60911770833334</v>
      </c>
      <c r="L6" s="97">
        <f t="shared" si="7"/>
        <v>174.14549027777781</v>
      </c>
    </row>
    <row r="7" spans="1:12" x14ac:dyDescent="0.2">
      <c r="A7" s="98">
        <v>273</v>
      </c>
      <c r="B7" s="99">
        <v>700</v>
      </c>
      <c r="C7" s="97">
        <f t="shared" si="0"/>
        <v>571.48</v>
      </c>
      <c r="D7" s="97">
        <f t="shared" si="1"/>
        <v>857.22</v>
      </c>
      <c r="E7" s="97"/>
      <c r="F7" s="97">
        <f t="shared" si="2"/>
        <v>949.5</v>
      </c>
      <c r="G7" s="94">
        <f t="shared" si="3"/>
        <v>1606.1525000000001</v>
      </c>
      <c r="H7" s="94">
        <f t="shared" si="4"/>
        <v>1168.3841666666667</v>
      </c>
      <c r="I7" s="95">
        <v>2</v>
      </c>
      <c r="J7" s="96">
        <f t="shared" si="5"/>
        <v>66.770818356666666</v>
      </c>
      <c r="K7" s="97">
        <f t="shared" si="6"/>
        <v>100.15622753500001</v>
      </c>
      <c r="L7" s="97">
        <f t="shared" si="7"/>
        <v>133.54163671333333</v>
      </c>
    </row>
    <row r="8" spans="1:12" x14ac:dyDescent="0.2">
      <c r="A8" s="98">
        <v>219</v>
      </c>
      <c r="B8" s="99">
        <v>300</v>
      </c>
      <c r="C8" s="97">
        <f t="shared" si="0"/>
        <v>458.44</v>
      </c>
      <c r="D8" s="97">
        <f t="shared" si="1"/>
        <v>687.66000000000008</v>
      </c>
      <c r="E8" s="97"/>
      <c r="F8" s="97">
        <f t="shared" si="2"/>
        <v>635.5</v>
      </c>
      <c r="G8" s="94">
        <f t="shared" si="3"/>
        <v>956.95749999999998</v>
      </c>
      <c r="H8" s="94">
        <f t="shared" si="4"/>
        <v>742.65250000000003</v>
      </c>
      <c r="I8" s="95">
        <v>0</v>
      </c>
      <c r="J8" s="96">
        <f t="shared" si="5"/>
        <v>34.046161210000001</v>
      </c>
      <c r="K8" s="97">
        <f t="shared" si="6"/>
        <v>51.069241815000012</v>
      </c>
      <c r="L8" s="97">
        <f t="shared" si="7"/>
        <v>0</v>
      </c>
    </row>
    <row r="9" spans="1:12" x14ac:dyDescent="0.2">
      <c r="A9" s="98">
        <v>159</v>
      </c>
      <c r="B9" s="99">
        <v>225</v>
      </c>
      <c r="C9" s="97">
        <f t="shared" si="0"/>
        <v>332.84000000000003</v>
      </c>
      <c r="D9" s="97">
        <f t="shared" si="1"/>
        <v>499.26000000000005</v>
      </c>
      <c r="E9" s="97"/>
      <c r="F9" s="97">
        <f t="shared" si="2"/>
        <v>576.625</v>
      </c>
      <c r="G9" s="94">
        <f t="shared" si="3"/>
        <v>815.65750000000003</v>
      </c>
      <c r="H9" s="94">
        <f t="shared" si="4"/>
        <v>656.30250000000001</v>
      </c>
      <c r="I9" s="95">
        <v>0</v>
      </c>
      <c r="J9" s="96">
        <f t="shared" si="5"/>
        <v>21.844372410000002</v>
      </c>
      <c r="K9" s="97">
        <f t="shared" si="6"/>
        <v>32.766558615000008</v>
      </c>
      <c r="L9" s="97">
        <f t="shared" si="7"/>
        <v>0</v>
      </c>
    </row>
    <row r="10" spans="1:12" x14ac:dyDescent="0.2">
      <c r="A10" s="98">
        <v>133</v>
      </c>
      <c r="B10" s="99">
        <v>190</v>
      </c>
      <c r="C10" s="97">
        <f t="shared" si="0"/>
        <v>278.41333333333336</v>
      </c>
      <c r="D10" s="97">
        <f t="shared" si="1"/>
        <v>417.62</v>
      </c>
      <c r="E10" s="97"/>
      <c r="F10" s="97">
        <f t="shared" si="2"/>
        <v>549.15</v>
      </c>
      <c r="G10" s="94">
        <f t="shared" si="3"/>
        <v>750.50250000000005</v>
      </c>
      <c r="H10" s="94">
        <f t="shared" si="4"/>
        <v>616.26750000000004</v>
      </c>
      <c r="I10" s="95">
        <v>0</v>
      </c>
      <c r="J10" s="96">
        <f t="shared" si="5"/>
        <v>17.157708890000002</v>
      </c>
      <c r="K10" s="97">
        <f t="shared" si="6"/>
        <v>25.736563335000003</v>
      </c>
      <c r="L10" s="97">
        <f t="shared" si="7"/>
        <v>0</v>
      </c>
    </row>
    <row r="11" spans="1:12" x14ac:dyDescent="0.2">
      <c r="A11" s="100"/>
      <c r="B11" s="101"/>
      <c r="C11" s="102"/>
      <c r="D11" s="102"/>
      <c r="E11" s="102"/>
      <c r="F11" s="102"/>
      <c r="G11" s="102"/>
      <c r="H11" s="102"/>
      <c r="I11" s="102"/>
      <c r="J11" s="102"/>
      <c r="K11" s="102"/>
      <c r="L11" s="103">
        <f>SUM(L3:L10)</f>
        <v>307.68712699111114</v>
      </c>
    </row>
    <row r="12" spans="1:12" x14ac:dyDescent="0.2">
      <c r="A12" s="100"/>
      <c r="B12" s="101"/>
      <c r="C12" s="102"/>
      <c r="D12" s="102"/>
      <c r="E12" s="102"/>
      <c r="F12" s="102"/>
      <c r="G12" s="102"/>
      <c r="H12" s="102"/>
      <c r="I12" s="102"/>
      <c r="J12" s="102"/>
      <c r="K12" s="102"/>
      <c r="L12" s="104"/>
    </row>
    <row r="13" spans="1:12" x14ac:dyDescent="0.2">
      <c r="A13" s="238" t="s">
        <v>96</v>
      </c>
      <c r="B13" s="238"/>
      <c r="C13" s="238"/>
      <c r="D13" s="238"/>
      <c r="E13" s="238"/>
      <c r="F13" s="238"/>
      <c r="G13" s="238"/>
    </row>
    <row r="14" spans="1:12" x14ac:dyDescent="0.2">
      <c r="A14" s="238"/>
      <c r="B14" s="238"/>
      <c r="C14" s="238"/>
      <c r="D14" s="238"/>
      <c r="E14" s="238"/>
      <c r="F14" s="238"/>
      <c r="G14" s="238"/>
    </row>
    <row r="15" spans="1:12" ht="13.5" thickBot="1" x14ac:dyDescent="0.25">
      <c r="A15" s="238"/>
      <c r="B15" s="238"/>
      <c r="C15" s="238"/>
      <c r="D15" s="238"/>
      <c r="E15" s="238"/>
      <c r="F15" s="238"/>
      <c r="G15" s="238"/>
    </row>
    <row r="16" spans="1:12" ht="45" x14ac:dyDescent="0.2">
      <c r="A16" s="86" t="s">
        <v>90</v>
      </c>
      <c r="B16" s="87" t="s">
        <v>91</v>
      </c>
      <c r="C16" s="88" t="s">
        <v>92</v>
      </c>
      <c r="D16" s="88" t="s">
        <v>93</v>
      </c>
      <c r="E16" s="88" t="s">
        <v>97</v>
      </c>
      <c r="F16" s="88" t="s">
        <v>94</v>
      </c>
      <c r="G16" s="88" t="s">
        <v>95</v>
      </c>
      <c r="H16" s="108" t="s">
        <v>88</v>
      </c>
    </row>
    <row r="17" spans="1:12" x14ac:dyDescent="0.2">
      <c r="A17" s="92">
        <v>630</v>
      </c>
      <c r="B17" s="93">
        <v>8</v>
      </c>
      <c r="C17" s="107">
        <f>B17*2.5+40</f>
        <v>60</v>
      </c>
      <c r="D17" s="94">
        <f>PI()*(A17)</f>
        <v>1979.2033717615698</v>
      </c>
      <c r="E17" s="94">
        <v>0</v>
      </c>
      <c r="F17" s="109">
        <f>D17*(C17*2)/10000</f>
        <v>23.750440461138837</v>
      </c>
      <c r="G17" s="110"/>
      <c r="H17" s="94">
        <f>SUM(E17*F17)</f>
        <v>0</v>
      </c>
    </row>
    <row r="18" spans="1:12" x14ac:dyDescent="0.2">
      <c r="A18" s="92">
        <v>0</v>
      </c>
      <c r="B18" s="93">
        <v>13</v>
      </c>
      <c r="C18" s="107">
        <f>B18*2.5+40</f>
        <v>72.5</v>
      </c>
      <c r="D18" s="94">
        <f>PI()*(A18)</f>
        <v>0</v>
      </c>
      <c r="E18" s="94">
        <v>0</v>
      </c>
      <c r="F18" s="109">
        <f>D18*(C18*2)/10000</f>
        <v>0</v>
      </c>
      <c r="G18" s="110"/>
      <c r="H18" s="94">
        <f>SUM(E18*F18)</f>
        <v>0</v>
      </c>
    </row>
    <row r="19" spans="1:12" x14ac:dyDescent="0.2">
      <c r="A19" s="92">
        <v>0</v>
      </c>
      <c r="B19" s="93">
        <v>10</v>
      </c>
      <c r="C19" s="107">
        <f>B19*2.5+40</f>
        <v>65</v>
      </c>
      <c r="D19" s="94">
        <f>PI()*(A19)</f>
        <v>0</v>
      </c>
      <c r="E19" s="94">
        <v>0</v>
      </c>
      <c r="F19" s="109">
        <f>D19*(C19*2)/10000</f>
        <v>0</v>
      </c>
      <c r="G19" s="110"/>
      <c r="H19" s="94">
        <f>SUM(E19*F19)</f>
        <v>0</v>
      </c>
    </row>
    <row r="20" spans="1:12" x14ac:dyDescent="0.2">
      <c r="A20" s="92">
        <v>0</v>
      </c>
      <c r="B20" s="93">
        <v>11</v>
      </c>
      <c r="C20" s="107">
        <f>B20*2.5+40</f>
        <v>67.5</v>
      </c>
      <c r="D20" s="94">
        <f>PI()*(A20)</f>
        <v>0</v>
      </c>
      <c r="E20" s="94">
        <v>0</v>
      </c>
      <c r="F20" s="109">
        <f>D20*(C20*2)/10000</f>
        <v>0</v>
      </c>
      <c r="G20" s="110"/>
      <c r="H20" s="94">
        <f>SUM(E20*F20)</f>
        <v>0</v>
      </c>
    </row>
    <row r="21" spans="1:12" x14ac:dyDescent="0.2">
      <c r="H21" s="111">
        <f>SUM(H14:H20)</f>
        <v>0</v>
      </c>
    </row>
    <row r="22" spans="1:12" x14ac:dyDescent="0.2">
      <c r="A22" s="100"/>
      <c r="B22" s="101"/>
      <c r="C22" s="102"/>
      <c r="D22" s="102"/>
      <c r="E22" s="102"/>
      <c r="F22" s="102"/>
      <c r="G22" s="102"/>
      <c r="H22" s="102"/>
      <c r="I22" s="102"/>
      <c r="J22" s="102"/>
      <c r="K22" s="102"/>
      <c r="L22" s="104"/>
    </row>
    <row r="23" spans="1:12" hidden="1" x14ac:dyDescent="0.2">
      <c r="A23" s="238" t="s">
        <v>89</v>
      </c>
      <c r="B23" s="238"/>
      <c r="C23" s="238"/>
      <c r="D23" s="238"/>
      <c r="E23" s="238"/>
      <c r="F23" s="238"/>
      <c r="G23" s="238"/>
    </row>
    <row r="24" spans="1:12" hidden="1" x14ac:dyDescent="0.2">
      <c r="A24" s="238"/>
      <c r="B24" s="238"/>
      <c r="C24" s="238"/>
      <c r="D24" s="238"/>
      <c r="E24" s="238"/>
      <c r="F24" s="238"/>
      <c r="G24" s="238"/>
    </row>
    <row r="25" spans="1:12" hidden="1" x14ac:dyDescent="0.2">
      <c r="A25" s="238"/>
      <c r="B25" s="238"/>
      <c r="C25" s="238"/>
      <c r="D25" s="238"/>
      <c r="E25" s="238"/>
      <c r="F25" s="238"/>
      <c r="G25" s="238"/>
    </row>
    <row r="26" spans="1:12" s="91" customFormat="1" ht="47.25" hidden="1" customHeight="1" x14ac:dyDescent="0.2">
      <c r="A26" s="86" t="s">
        <v>90</v>
      </c>
      <c r="B26" s="87" t="s">
        <v>91</v>
      </c>
      <c r="C26" s="88" t="s">
        <v>92</v>
      </c>
      <c r="D26" s="88" t="s">
        <v>93</v>
      </c>
      <c r="E26" s="88"/>
      <c r="F26" s="88" t="s">
        <v>94</v>
      </c>
      <c r="G26" s="105" t="s">
        <v>95</v>
      </c>
      <c r="H26" s="106"/>
      <c r="I26" s="106"/>
    </row>
    <row r="27" spans="1:12" hidden="1" x14ac:dyDescent="0.2">
      <c r="A27" s="92">
        <v>133</v>
      </c>
      <c r="B27" s="93">
        <v>10</v>
      </c>
      <c r="C27" s="107">
        <v>40</v>
      </c>
      <c r="D27" s="94">
        <f t="shared" ref="D27:D51" si="8">PI()*(A27)</f>
        <v>417.83182292744249</v>
      </c>
      <c r="E27" s="94"/>
      <c r="F27" s="94">
        <f t="shared" ref="F27:F51" si="9">D27*(B27+C27*2)/10000</f>
        <v>3.7604864063469825</v>
      </c>
      <c r="G27" s="94">
        <f>((((A27+40)*PI()/2)^2-(A27/2*PI())^2)+PI()*A27*(20+B27))/10000</f>
        <v>4.27359441551567</v>
      </c>
    </row>
    <row r="28" spans="1:12" hidden="1" x14ac:dyDescent="0.2">
      <c r="A28" s="92">
        <v>133</v>
      </c>
      <c r="B28" s="93">
        <v>15</v>
      </c>
      <c r="C28" s="107">
        <v>40</v>
      </c>
      <c r="D28" s="94">
        <f t="shared" si="8"/>
        <v>417.83182292744249</v>
      </c>
      <c r="E28" s="94"/>
      <c r="F28" s="94">
        <f t="shared" si="9"/>
        <v>3.9694023178107041</v>
      </c>
      <c r="G28" s="94">
        <f t="shared" ref="G28:G51" si="10">((((A28+40)*PI()/2)^2-(A28/2*PI())^2)+PI()*A28*(20+B28))/10000</f>
        <v>4.4825103269793916</v>
      </c>
    </row>
    <row r="29" spans="1:12" hidden="1" x14ac:dyDescent="0.2">
      <c r="A29" s="92">
        <v>133</v>
      </c>
      <c r="B29" s="93">
        <v>13</v>
      </c>
      <c r="C29" s="107">
        <v>40</v>
      </c>
      <c r="D29" s="94">
        <f t="shared" si="8"/>
        <v>417.83182292744249</v>
      </c>
      <c r="E29" s="94"/>
      <c r="F29" s="94">
        <f t="shared" si="9"/>
        <v>3.8858359532252149</v>
      </c>
      <c r="G29" s="94">
        <f t="shared" si="10"/>
        <v>4.3989439623939033</v>
      </c>
    </row>
    <row r="30" spans="1:12" hidden="1" x14ac:dyDescent="0.2">
      <c r="A30" s="92">
        <v>194</v>
      </c>
      <c r="B30" s="93">
        <v>15</v>
      </c>
      <c r="C30" s="107">
        <v>40</v>
      </c>
      <c r="D30" s="94">
        <f t="shared" si="8"/>
        <v>609.46897479641984</v>
      </c>
      <c r="E30" s="94"/>
      <c r="F30" s="94">
        <f t="shared" si="9"/>
        <v>5.7899552605659883</v>
      </c>
      <c r="G30" s="94">
        <f t="shared" si="10"/>
        <v>6.3573320954537147</v>
      </c>
      <c r="H30" s="85"/>
      <c r="I30" s="85"/>
    </row>
    <row r="31" spans="1:12" hidden="1" x14ac:dyDescent="0.2">
      <c r="A31" s="92">
        <v>159</v>
      </c>
      <c r="B31" s="93">
        <v>13</v>
      </c>
      <c r="C31" s="107">
        <v>40</v>
      </c>
      <c r="D31" s="94">
        <f t="shared" si="8"/>
        <v>499.51323192077712</v>
      </c>
      <c r="E31" s="94"/>
      <c r="F31" s="94">
        <f t="shared" si="9"/>
        <v>4.645473056863227</v>
      </c>
      <c r="G31" s="94">
        <f t="shared" si="10"/>
        <v>5.1817120409285549</v>
      </c>
      <c r="H31" s="85"/>
      <c r="I31" s="85"/>
    </row>
    <row r="32" spans="1:12" hidden="1" x14ac:dyDescent="0.2">
      <c r="A32" s="92">
        <v>159</v>
      </c>
      <c r="B32" s="93">
        <v>17</v>
      </c>
      <c r="C32" s="107">
        <v>40</v>
      </c>
      <c r="D32" s="94">
        <f t="shared" si="8"/>
        <v>499.51323192077712</v>
      </c>
      <c r="E32" s="94"/>
      <c r="F32" s="94">
        <f t="shared" si="9"/>
        <v>4.8452783496315384</v>
      </c>
      <c r="G32" s="94">
        <f t="shared" si="10"/>
        <v>5.3815173336968654</v>
      </c>
      <c r="H32" s="85"/>
      <c r="I32" s="85"/>
    </row>
    <row r="33" spans="1:9" hidden="1" x14ac:dyDescent="0.2">
      <c r="A33" s="92">
        <v>159</v>
      </c>
      <c r="B33" s="93">
        <v>20</v>
      </c>
      <c r="C33" s="107">
        <v>40</v>
      </c>
      <c r="D33" s="94">
        <f t="shared" si="8"/>
        <v>499.51323192077712</v>
      </c>
      <c r="E33" s="94"/>
      <c r="F33" s="94">
        <f t="shared" si="9"/>
        <v>4.9951323192077712</v>
      </c>
      <c r="G33" s="94">
        <f t="shared" si="10"/>
        <v>5.5313713032730982</v>
      </c>
      <c r="H33" s="85"/>
      <c r="I33" s="85"/>
    </row>
    <row r="34" spans="1:9" hidden="1" x14ac:dyDescent="0.2">
      <c r="A34" s="92">
        <v>159</v>
      </c>
      <c r="B34" s="93">
        <v>10</v>
      </c>
      <c r="C34" s="107">
        <v>40</v>
      </c>
      <c r="D34" s="94">
        <f t="shared" si="8"/>
        <v>499.51323192077712</v>
      </c>
      <c r="E34" s="94"/>
      <c r="F34" s="94">
        <f t="shared" si="9"/>
        <v>4.4956190872869941</v>
      </c>
      <c r="G34" s="94">
        <f t="shared" si="10"/>
        <v>5.031858071352322</v>
      </c>
      <c r="H34" s="85"/>
      <c r="I34" s="85"/>
    </row>
    <row r="35" spans="1:9" hidden="1" x14ac:dyDescent="0.2">
      <c r="A35" s="92">
        <v>219</v>
      </c>
      <c r="B35" s="93">
        <v>10</v>
      </c>
      <c r="C35" s="107">
        <v>40</v>
      </c>
      <c r="D35" s="94">
        <f t="shared" si="8"/>
        <v>688.00879113616475</v>
      </c>
      <c r="E35" s="94"/>
      <c r="F35" s="94">
        <f t="shared" si="9"/>
        <v>6.1920791202254826</v>
      </c>
      <c r="G35" s="94">
        <f t="shared" si="10"/>
        <v>6.7816972771292043</v>
      </c>
      <c r="H35" s="85"/>
      <c r="I35" s="85"/>
    </row>
    <row r="36" spans="1:9" hidden="1" x14ac:dyDescent="0.2">
      <c r="A36" s="92">
        <v>219</v>
      </c>
      <c r="B36" s="93">
        <v>10</v>
      </c>
      <c r="C36" s="107">
        <v>40</v>
      </c>
      <c r="D36" s="94">
        <f t="shared" si="8"/>
        <v>688.00879113616475</v>
      </c>
      <c r="E36" s="94"/>
      <c r="F36" s="94">
        <f t="shared" si="9"/>
        <v>6.1920791202254826</v>
      </c>
      <c r="G36" s="94">
        <f t="shared" si="10"/>
        <v>6.7816972771292043</v>
      </c>
      <c r="H36" s="85"/>
      <c r="I36" s="85"/>
    </row>
    <row r="37" spans="1:9" hidden="1" x14ac:dyDescent="0.2">
      <c r="A37" s="92">
        <v>219</v>
      </c>
      <c r="B37" s="93">
        <v>10</v>
      </c>
      <c r="C37" s="107">
        <v>40</v>
      </c>
      <c r="D37" s="94">
        <f t="shared" si="8"/>
        <v>688.00879113616475</v>
      </c>
      <c r="E37" s="94"/>
      <c r="F37" s="94">
        <f t="shared" si="9"/>
        <v>6.1920791202254826</v>
      </c>
      <c r="G37" s="94">
        <f t="shared" si="10"/>
        <v>6.7816972771292043</v>
      </c>
      <c r="H37" s="85"/>
      <c r="I37" s="85"/>
    </row>
    <row r="38" spans="1:9" hidden="1" x14ac:dyDescent="0.2">
      <c r="A38" s="92">
        <v>273</v>
      </c>
      <c r="B38" s="93">
        <v>10</v>
      </c>
      <c r="C38" s="107">
        <v>40</v>
      </c>
      <c r="D38" s="94">
        <f t="shared" si="8"/>
        <v>857.65479443001357</v>
      </c>
      <c r="E38" s="94"/>
      <c r="F38" s="94">
        <f t="shared" si="9"/>
        <v>7.7188931498701221</v>
      </c>
      <c r="G38" s="94">
        <f t="shared" si="10"/>
        <v>8.3565525623284014</v>
      </c>
      <c r="H38" s="85"/>
      <c r="I38" s="85"/>
    </row>
    <row r="39" spans="1:9" hidden="1" x14ac:dyDescent="0.2">
      <c r="A39" s="92">
        <v>273</v>
      </c>
      <c r="B39" s="93">
        <v>10</v>
      </c>
      <c r="C39" s="107">
        <v>40</v>
      </c>
      <c r="D39" s="94">
        <f t="shared" si="8"/>
        <v>857.65479443001357</v>
      </c>
      <c r="E39" s="94"/>
      <c r="F39" s="94">
        <f t="shared" si="9"/>
        <v>7.7188931498701221</v>
      </c>
      <c r="G39" s="94">
        <f t="shared" si="10"/>
        <v>8.3565525623284014</v>
      </c>
      <c r="H39" s="85"/>
      <c r="I39" s="85"/>
    </row>
    <row r="40" spans="1:9" hidden="1" x14ac:dyDescent="0.2">
      <c r="A40" s="92">
        <v>273</v>
      </c>
      <c r="B40" s="93">
        <v>10</v>
      </c>
      <c r="C40" s="107">
        <v>40</v>
      </c>
      <c r="D40" s="94">
        <f t="shared" si="8"/>
        <v>857.65479443001357</v>
      </c>
      <c r="E40" s="94"/>
      <c r="F40" s="94">
        <f t="shared" si="9"/>
        <v>7.7188931498701221</v>
      </c>
      <c r="G40" s="94">
        <f t="shared" si="10"/>
        <v>8.3565525623284014</v>
      </c>
      <c r="H40" s="85"/>
      <c r="I40" s="85"/>
    </row>
    <row r="41" spans="1:9" hidden="1" x14ac:dyDescent="0.2">
      <c r="A41" s="92">
        <v>325</v>
      </c>
      <c r="B41" s="93">
        <v>25</v>
      </c>
      <c r="C41" s="107">
        <v>40</v>
      </c>
      <c r="D41" s="94">
        <f t="shared" si="8"/>
        <v>1021.0176124166827</v>
      </c>
      <c r="E41" s="94"/>
      <c r="F41" s="94">
        <f t="shared" si="9"/>
        <v>10.720684930375169</v>
      </c>
      <c r="G41" s="94">
        <f t="shared" si="10"/>
        <v>11.404606292626738</v>
      </c>
      <c r="H41" s="85"/>
      <c r="I41" s="85"/>
    </row>
    <row r="42" spans="1:9" hidden="1" x14ac:dyDescent="0.2">
      <c r="A42" s="92">
        <v>325</v>
      </c>
      <c r="B42" s="93">
        <v>36</v>
      </c>
      <c r="C42" s="107">
        <v>40</v>
      </c>
      <c r="D42" s="94">
        <f t="shared" si="8"/>
        <v>1021.0176124166827</v>
      </c>
      <c r="E42" s="94"/>
      <c r="F42" s="94">
        <f t="shared" si="9"/>
        <v>11.843804304033519</v>
      </c>
      <c r="G42" s="94">
        <f t="shared" si="10"/>
        <v>12.527725666285091</v>
      </c>
      <c r="H42" s="85"/>
      <c r="I42" s="85"/>
    </row>
    <row r="43" spans="1:9" hidden="1" x14ac:dyDescent="0.2">
      <c r="A43" s="92">
        <v>325</v>
      </c>
      <c r="B43" s="93">
        <v>24</v>
      </c>
      <c r="C43" s="107">
        <v>40</v>
      </c>
      <c r="D43" s="94">
        <f t="shared" si="8"/>
        <v>1021.0176124166827</v>
      </c>
      <c r="E43" s="94"/>
      <c r="F43" s="94">
        <f t="shared" si="9"/>
        <v>10.618583169133499</v>
      </c>
      <c r="G43" s="94">
        <f t="shared" si="10"/>
        <v>11.302504531385072</v>
      </c>
      <c r="H43" s="85"/>
      <c r="I43" s="85"/>
    </row>
    <row r="44" spans="1:9" hidden="1" x14ac:dyDescent="0.2">
      <c r="A44" s="92">
        <v>377</v>
      </c>
      <c r="B44" s="93">
        <v>45</v>
      </c>
      <c r="C44" s="107">
        <v>40</v>
      </c>
      <c r="D44" s="94">
        <f t="shared" si="8"/>
        <v>1184.380430403352</v>
      </c>
      <c r="E44" s="94"/>
      <c r="F44" s="94">
        <f t="shared" si="9"/>
        <v>14.8047553800419</v>
      </c>
      <c r="G44" s="94">
        <f t="shared" si="10"/>
        <v>15.534938692086744</v>
      </c>
      <c r="H44" s="85"/>
      <c r="I44" s="85"/>
    </row>
    <row r="45" spans="1:9" hidden="1" x14ac:dyDescent="0.2">
      <c r="A45" s="92">
        <v>377</v>
      </c>
      <c r="B45" s="93">
        <v>50</v>
      </c>
      <c r="C45" s="107">
        <v>40</v>
      </c>
      <c r="D45" s="94">
        <f t="shared" si="8"/>
        <v>1184.380430403352</v>
      </c>
      <c r="E45" s="94"/>
      <c r="F45" s="94">
        <f t="shared" si="9"/>
        <v>15.396945595243576</v>
      </c>
      <c r="G45" s="94">
        <f t="shared" si="10"/>
        <v>16.127128907288419</v>
      </c>
      <c r="H45" s="85"/>
      <c r="I45" s="85"/>
    </row>
    <row r="46" spans="1:9" hidden="1" x14ac:dyDescent="0.2">
      <c r="A46" s="92">
        <v>377</v>
      </c>
      <c r="B46" s="93">
        <v>50</v>
      </c>
      <c r="C46" s="107">
        <v>40</v>
      </c>
      <c r="D46" s="94">
        <f t="shared" si="8"/>
        <v>1184.380430403352</v>
      </c>
      <c r="E46" s="94"/>
      <c r="F46" s="94">
        <f t="shared" si="9"/>
        <v>15.396945595243576</v>
      </c>
      <c r="G46" s="94">
        <f t="shared" si="10"/>
        <v>16.127128907288419</v>
      </c>
      <c r="H46" s="85"/>
      <c r="I46" s="85"/>
    </row>
    <row r="47" spans="1:9" hidden="1" x14ac:dyDescent="0.2">
      <c r="A47" s="92">
        <v>426</v>
      </c>
      <c r="B47" s="93">
        <v>35</v>
      </c>
      <c r="C47" s="107">
        <v>40</v>
      </c>
      <c r="D47" s="94">
        <f t="shared" si="8"/>
        <v>1338.3184704292519</v>
      </c>
      <c r="E47" s="94"/>
      <c r="F47" s="94">
        <f t="shared" si="9"/>
        <v>15.390662409936395</v>
      </c>
      <c r="G47" s="94">
        <f t="shared" si="10"/>
        <v>16.164438713132597</v>
      </c>
      <c r="H47" s="85"/>
      <c r="I47" s="85"/>
    </row>
    <row r="48" spans="1:9" hidden="1" x14ac:dyDescent="0.2">
      <c r="A48" s="92">
        <v>1420</v>
      </c>
      <c r="B48" s="93">
        <v>14</v>
      </c>
      <c r="C48" s="107">
        <v>40</v>
      </c>
      <c r="D48" s="94">
        <f t="shared" si="8"/>
        <v>4461.0615680975061</v>
      </c>
      <c r="E48" s="94"/>
      <c r="F48" s="94">
        <f t="shared" si="9"/>
        <v>41.933978740116558</v>
      </c>
      <c r="G48" s="94">
        <f t="shared" si="10"/>
        <v>43.592070006669012</v>
      </c>
      <c r="H48" s="85"/>
      <c r="I48" s="85"/>
    </row>
    <row r="49" spans="1:9" hidden="1" x14ac:dyDescent="0.2">
      <c r="A49" s="92">
        <v>630</v>
      </c>
      <c r="B49" s="93">
        <v>12</v>
      </c>
      <c r="C49" s="107">
        <v>40</v>
      </c>
      <c r="D49" s="94">
        <f t="shared" si="8"/>
        <v>1979.2033717615698</v>
      </c>
      <c r="E49" s="94"/>
      <c r="F49" s="94">
        <f t="shared" si="9"/>
        <v>18.208671020206442</v>
      </c>
      <c r="G49" s="94">
        <f t="shared" si="10"/>
        <v>19.163936511053176</v>
      </c>
      <c r="H49" s="85"/>
      <c r="I49" s="85"/>
    </row>
    <row r="50" spans="1:9" hidden="1" x14ac:dyDescent="0.2">
      <c r="A50" s="92">
        <v>1020</v>
      </c>
      <c r="B50" s="93">
        <v>10</v>
      </c>
      <c r="C50" s="107">
        <v>40</v>
      </c>
      <c r="D50" s="94">
        <f t="shared" si="8"/>
        <v>3204.424506661589</v>
      </c>
      <c r="E50" s="94"/>
      <c r="F50" s="94">
        <f t="shared" si="9"/>
        <v>28.839820559954301</v>
      </c>
      <c r="G50" s="94">
        <f t="shared" si="10"/>
        <v>30.142050674250623</v>
      </c>
      <c r="H50" s="85"/>
      <c r="I50" s="85"/>
    </row>
    <row r="51" spans="1:9" hidden="1" x14ac:dyDescent="0.2">
      <c r="A51" s="93">
        <v>1220</v>
      </c>
      <c r="B51" s="93">
        <v>10</v>
      </c>
      <c r="C51" s="107">
        <v>40</v>
      </c>
      <c r="D51" s="94">
        <f t="shared" si="8"/>
        <v>3832.7430373795478</v>
      </c>
      <c r="E51" s="94"/>
      <c r="F51" s="94">
        <f t="shared" si="9"/>
        <v>34.494687336415929</v>
      </c>
      <c r="G51" s="94">
        <f t="shared" si="10"/>
        <v>35.974848026840249</v>
      </c>
      <c r="H51" s="85"/>
      <c r="I51" s="85"/>
    </row>
    <row r="53" spans="1:9" x14ac:dyDescent="0.2">
      <c r="A53" s="238" t="s">
        <v>98</v>
      </c>
      <c r="B53" s="238"/>
      <c r="C53" s="238"/>
      <c r="D53" s="238"/>
      <c r="E53" s="238"/>
      <c r="F53" s="238"/>
      <c r="G53" s="238"/>
      <c r="H53" s="85"/>
      <c r="I53" s="85"/>
    </row>
    <row r="54" spans="1:9" x14ac:dyDescent="0.2">
      <c r="A54" s="238"/>
      <c r="B54" s="238"/>
      <c r="C54" s="238"/>
      <c r="D54" s="238"/>
      <c r="E54" s="238"/>
      <c r="F54" s="238"/>
      <c r="G54" s="238"/>
      <c r="H54" s="85"/>
      <c r="I54" s="85"/>
    </row>
    <row r="55" spans="1:9" ht="13.5" thickBot="1" x14ac:dyDescent="0.25">
      <c r="A55" s="238"/>
      <c r="B55" s="238"/>
      <c r="C55" s="238"/>
      <c r="D55" s="238"/>
      <c r="E55" s="238"/>
      <c r="F55" s="238"/>
      <c r="G55" s="238"/>
      <c r="H55" s="85"/>
      <c r="I55" s="85"/>
    </row>
    <row r="56" spans="1:9" ht="30.75" customHeight="1" x14ac:dyDescent="0.2">
      <c r="A56" s="112" t="s">
        <v>0</v>
      </c>
      <c r="B56" s="113" t="s">
        <v>99</v>
      </c>
      <c r="C56" s="113" t="s">
        <v>100</v>
      </c>
      <c r="D56" s="114" t="s">
        <v>93</v>
      </c>
      <c r="E56" s="114" t="s">
        <v>85</v>
      </c>
      <c r="F56" s="114" t="s">
        <v>101</v>
      </c>
      <c r="G56" s="115" t="s">
        <v>88</v>
      </c>
      <c r="H56" s="85"/>
      <c r="I56" s="85"/>
    </row>
    <row r="57" spans="1:9" x14ac:dyDescent="0.2">
      <c r="A57" s="129" t="s">
        <v>114</v>
      </c>
      <c r="B57" s="92">
        <v>600</v>
      </c>
      <c r="C57" s="93">
        <v>1000</v>
      </c>
      <c r="D57" s="94">
        <f t="shared" ref="D57:D62" si="11">PI()*(B57)</f>
        <v>1884.9555921538758</v>
      </c>
      <c r="E57" s="95">
        <v>0</v>
      </c>
      <c r="F57" s="94">
        <f>D57*C57/10000</f>
        <v>188.49555921538757</v>
      </c>
      <c r="G57" s="94">
        <f t="shared" ref="G57:G62" si="12">SUM(E57*F57)</f>
        <v>0</v>
      </c>
      <c r="H57" s="85"/>
      <c r="I57" s="85"/>
    </row>
    <row r="58" spans="1:9" x14ac:dyDescent="0.2">
      <c r="A58" s="129" t="s">
        <v>114</v>
      </c>
      <c r="B58" s="92">
        <v>500</v>
      </c>
      <c r="C58" s="93">
        <v>800</v>
      </c>
      <c r="D58" s="94">
        <f t="shared" si="11"/>
        <v>1570.7963267948965</v>
      </c>
      <c r="E58" s="95">
        <v>0</v>
      </c>
      <c r="F58" s="94">
        <f>D58*C58*1.5/10000</f>
        <v>188.49555921538757</v>
      </c>
      <c r="G58" s="94">
        <f t="shared" si="12"/>
        <v>0</v>
      </c>
      <c r="H58" s="85"/>
      <c r="I58" s="85"/>
    </row>
    <row r="59" spans="1:9" x14ac:dyDescent="0.2">
      <c r="A59" s="129" t="s">
        <v>114</v>
      </c>
      <c r="B59" s="92">
        <v>400</v>
      </c>
      <c r="C59" s="93">
        <v>600</v>
      </c>
      <c r="D59" s="94">
        <f t="shared" si="11"/>
        <v>1256.6370614359173</v>
      </c>
      <c r="E59" s="95">
        <v>0</v>
      </c>
      <c r="F59" s="94">
        <f>D59*C59*1.5/10000</f>
        <v>113.09733552923257</v>
      </c>
      <c r="G59" s="94">
        <f t="shared" si="12"/>
        <v>0</v>
      </c>
      <c r="H59" s="85"/>
      <c r="I59" s="85"/>
    </row>
    <row r="60" spans="1:9" x14ac:dyDescent="0.2">
      <c r="A60" s="129" t="s">
        <v>115</v>
      </c>
      <c r="B60" s="92">
        <v>600</v>
      </c>
      <c r="C60" s="93">
        <v>350</v>
      </c>
      <c r="D60" s="94">
        <f t="shared" si="11"/>
        <v>1884.9555921538758</v>
      </c>
      <c r="E60" s="95">
        <v>0</v>
      </c>
      <c r="F60" s="94">
        <f>D60*C60*1.5/10000</f>
        <v>98.960168588078488</v>
      </c>
      <c r="G60" s="94">
        <f t="shared" si="12"/>
        <v>0</v>
      </c>
      <c r="H60" s="85"/>
      <c r="I60" s="85"/>
    </row>
    <row r="61" spans="1:9" x14ac:dyDescent="0.2">
      <c r="A61" s="129" t="s">
        <v>114</v>
      </c>
      <c r="B61" s="92">
        <v>150</v>
      </c>
      <c r="C61" s="93">
        <v>500</v>
      </c>
      <c r="D61" s="94">
        <f t="shared" si="11"/>
        <v>471.23889803846896</v>
      </c>
      <c r="E61" s="95">
        <v>0</v>
      </c>
      <c r="F61" s="94">
        <f>D61*C61*1.5/10000</f>
        <v>35.342917352885173</v>
      </c>
      <c r="G61" s="94">
        <f t="shared" si="12"/>
        <v>0</v>
      </c>
      <c r="H61" s="85"/>
      <c r="I61" s="85"/>
    </row>
    <row r="62" spans="1:9" x14ac:dyDescent="0.2">
      <c r="A62" s="129" t="s">
        <v>102</v>
      </c>
      <c r="B62" s="92">
        <v>426</v>
      </c>
      <c r="C62" s="93">
        <v>540</v>
      </c>
      <c r="D62" s="94">
        <f t="shared" si="11"/>
        <v>1338.3184704292519</v>
      </c>
      <c r="E62" s="95">
        <v>1</v>
      </c>
      <c r="F62" s="94">
        <f>D62*C62*1.5/10000</f>
        <v>108.40379610476941</v>
      </c>
      <c r="G62" s="94">
        <f t="shared" si="12"/>
        <v>108.40379610476941</v>
      </c>
      <c r="H62" s="85"/>
      <c r="I62" s="85"/>
    </row>
    <row r="63" spans="1:9" x14ac:dyDescent="0.2">
      <c r="G63" s="111">
        <f>SUM(G57:G62)</f>
        <v>108.40379610476941</v>
      </c>
      <c r="H63" s="85"/>
      <c r="I63" s="85"/>
    </row>
    <row r="65" spans="1:9" ht="11.25" customHeight="1" x14ac:dyDescent="0.2">
      <c r="A65" s="245" t="s">
        <v>103</v>
      </c>
      <c r="B65" s="246"/>
      <c r="C65" s="246"/>
      <c r="D65" s="246"/>
      <c r="E65" s="246"/>
      <c r="F65" s="246"/>
      <c r="G65" s="247"/>
      <c r="I65" s="85"/>
    </row>
    <row r="66" spans="1:9" ht="11.25" customHeight="1" x14ac:dyDescent="0.2">
      <c r="A66" s="248"/>
      <c r="B66" s="249"/>
      <c r="C66" s="249"/>
      <c r="D66" s="249"/>
      <c r="E66" s="249"/>
      <c r="F66" s="249"/>
      <c r="G66" s="250"/>
      <c r="I66" s="85"/>
    </row>
    <row r="67" spans="1:9" ht="11.25" customHeight="1" x14ac:dyDescent="0.2">
      <c r="A67" s="251"/>
      <c r="B67" s="252"/>
      <c r="C67" s="252"/>
      <c r="D67" s="252"/>
      <c r="E67" s="252"/>
      <c r="F67" s="252"/>
      <c r="G67" s="253"/>
      <c r="I67" s="85"/>
    </row>
    <row r="69" spans="1:9" x14ac:dyDescent="0.2">
      <c r="E69" s="108" t="s">
        <v>104</v>
      </c>
      <c r="F69" s="108" t="s">
        <v>105</v>
      </c>
      <c r="I69" s="85"/>
    </row>
    <row r="70" spans="1:9" x14ac:dyDescent="0.2">
      <c r="E70" s="94">
        <v>50</v>
      </c>
      <c r="F70" s="94">
        <f>SUM(E70*0.25)</f>
        <v>12.5</v>
      </c>
      <c r="I70" s="85"/>
    </row>
    <row r="72" spans="1:9" x14ac:dyDescent="0.2">
      <c r="A72" s="238" t="s">
        <v>106</v>
      </c>
      <c r="B72" s="238"/>
      <c r="C72" s="238"/>
      <c r="D72" s="238"/>
      <c r="E72" s="238"/>
      <c r="F72" s="238"/>
      <c r="G72" s="238"/>
      <c r="I72" s="85"/>
    </row>
    <row r="73" spans="1:9" x14ac:dyDescent="0.2">
      <c r="A73" s="238"/>
      <c r="B73" s="238"/>
      <c r="C73" s="238"/>
      <c r="D73" s="238"/>
      <c r="E73" s="238"/>
      <c r="F73" s="238"/>
      <c r="G73" s="238"/>
      <c r="I73" s="85"/>
    </row>
    <row r="74" spans="1:9" ht="13.5" thickBot="1" x14ac:dyDescent="0.25">
      <c r="A74" s="238"/>
      <c r="B74" s="238"/>
      <c r="C74" s="238"/>
      <c r="D74" s="238"/>
      <c r="E74" s="238"/>
      <c r="F74" s="238"/>
      <c r="G74" s="238"/>
      <c r="I74" s="85"/>
    </row>
    <row r="75" spans="1:9" ht="45" x14ac:dyDescent="0.2">
      <c r="A75" s="86" t="s">
        <v>90</v>
      </c>
      <c r="B75" s="87" t="s">
        <v>91</v>
      </c>
      <c r="C75" s="88" t="s">
        <v>92</v>
      </c>
      <c r="D75" s="88" t="s">
        <v>93</v>
      </c>
      <c r="E75" s="88" t="s">
        <v>85</v>
      </c>
      <c r="F75" s="88" t="s">
        <v>94</v>
      </c>
      <c r="G75" s="88" t="s">
        <v>95</v>
      </c>
      <c r="H75" s="108" t="s">
        <v>88</v>
      </c>
      <c r="I75" s="85"/>
    </row>
    <row r="76" spans="1:9" x14ac:dyDescent="0.2">
      <c r="A76" s="92">
        <v>630</v>
      </c>
      <c r="B76" s="93">
        <v>8</v>
      </c>
      <c r="C76" s="107">
        <f t="shared" ref="C76:C83" si="13">B76*2.5+40</f>
        <v>60</v>
      </c>
      <c r="D76" s="94">
        <f t="shared" ref="D76:D83" si="14">PI()*(A76)</f>
        <v>1979.2033717615698</v>
      </c>
      <c r="E76" s="95">
        <v>0</v>
      </c>
      <c r="F76" s="109">
        <f t="shared" ref="F76:F83" si="15">D76*(C76*2)/10000</f>
        <v>23.750440461138837</v>
      </c>
      <c r="G76" s="116">
        <f t="shared" ref="G76:G83" si="16">D76*C76/10000</f>
        <v>11.875220230569418</v>
      </c>
      <c r="H76" s="94">
        <f t="shared" ref="H76:H83" si="17">SUM(E76*F76)</f>
        <v>0</v>
      </c>
      <c r="I76" s="85"/>
    </row>
    <row r="77" spans="1:9" x14ac:dyDescent="0.2">
      <c r="A77" s="92">
        <v>530</v>
      </c>
      <c r="B77" s="93">
        <v>8</v>
      </c>
      <c r="C77" s="107">
        <f t="shared" si="13"/>
        <v>60</v>
      </c>
      <c r="D77" s="94">
        <f t="shared" si="14"/>
        <v>1665.0441064025904</v>
      </c>
      <c r="E77" s="95">
        <v>0</v>
      </c>
      <c r="F77" s="109">
        <f t="shared" si="15"/>
        <v>19.980529276831085</v>
      </c>
      <c r="G77" s="116">
        <f t="shared" si="16"/>
        <v>9.9902646384155425</v>
      </c>
      <c r="H77" s="94">
        <f t="shared" si="17"/>
        <v>0</v>
      </c>
      <c r="I77" s="85"/>
    </row>
    <row r="78" spans="1:9" x14ac:dyDescent="0.2">
      <c r="A78" s="92">
        <v>426</v>
      </c>
      <c r="B78" s="93">
        <v>10</v>
      </c>
      <c r="C78" s="107">
        <f t="shared" si="13"/>
        <v>65</v>
      </c>
      <c r="D78" s="94">
        <f t="shared" si="14"/>
        <v>1338.3184704292519</v>
      </c>
      <c r="E78" s="95">
        <v>0</v>
      </c>
      <c r="F78" s="109">
        <f t="shared" si="15"/>
        <v>17.398140115580276</v>
      </c>
      <c r="G78" s="116">
        <f t="shared" si="16"/>
        <v>8.6990700577901379</v>
      </c>
      <c r="H78" s="94">
        <f t="shared" si="17"/>
        <v>0</v>
      </c>
      <c r="I78" s="85"/>
    </row>
    <row r="79" spans="1:9" x14ac:dyDescent="0.2">
      <c r="A79" s="98">
        <v>325</v>
      </c>
      <c r="B79" s="117">
        <v>13</v>
      </c>
      <c r="C79" s="118">
        <f t="shared" si="13"/>
        <v>72.5</v>
      </c>
      <c r="D79" s="97">
        <f t="shared" si="14"/>
        <v>1021.0176124166827</v>
      </c>
      <c r="E79" s="95">
        <v>7</v>
      </c>
      <c r="F79" s="109">
        <f t="shared" si="15"/>
        <v>14.8047553800419</v>
      </c>
      <c r="G79" s="116">
        <f t="shared" si="16"/>
        <v>7.4023776900209501</v>
      </c>
      <c r="H79" s="94">
        <f t="shared" si="17"/>
        <v>103.63328766029331</v>
      </c>
      <c r="I79" s="85"/>
    </row>
    <row r="80" spans="1:9" x14ac:dyDescent="0.2">
      <c r="A80" s="98">
        <v>273</v>
      </c>
      <c r="B80" s="117">
        <v>10</v>
      </c>
      <c r="C80" s="118">
        <f t="shared" si="13"/>
        <v>65</v>
      </c>
      <c r="D80" s="97">
        <f t="shared" si="14"/>
        <v>857.65479443001357</v>
      </c>
      <c r="E80" s="95">
        <v>7</v>
      </c>
      <c r="F80" s="109">
        <f t="shared" si="15"/>
        <v>11.149512327590175</v>
      </c>
      <c r="G80" s="116">
        <f t="shared" si="16"/>
        <v>5.5747561637950875</v>
      </c>
      <c r="H80" s="94">
        <f t="shared" si="17"/>
        <v>78.046586293131227</v>
      </c>
      <c r="I80" s="85"/>
    </row>
    <row r="81" spans="1:9" x14ac:dyDescent="0.2">
      <c r="A81" s="98">
        <v>219</v>
      </c>
      <c r="B81" s="117">
        <v>8</v>
      </c>
      <c r="C81" s="118">
        <f t="shared" si="13"/>
        <v>60</v>
      </c>
      <c r="D81" s="97">
        <f t="shared" si="14"/>
        <v>688.00879113616475</v>
      </c>
      <c r="E81" s="95">
        <v>0</v>
      </c>
      <c r="F81" s="109">
        <f t="shared" si="15"/>
        <v>8.2561054936339779</v>
      </c>
      <c r="G81" s="116">
        <f t="shared" si="16"/>
        <v>4.128052746816989</v>
      </c>
      <c r="H81" s="94">
        <f t="shared" si="17"/>
        <v>0</v>
      </c>
      <c r="I81" s="85"/>
    </row>
    <row r="82" spans="1:9" x14ac:dyDescent="0.2">
      <c r="A82" s="98">
        <v>159</v>
      </c>
      <c r="B82" s="117">
        <v>7</v>
      </c>
      <c r="C82" s="118">
        <f t="shared" si="13"/>
        <v>57.5</v>
      </c>
      <c r="D82" s="97">
        <f t="shared" si="14"/>
        <v>499.51323192077712</v>
      </c>
      <c r="E82" s="95">
        <v>0</v>
      </c>
      <c r="F82" s="109">
        <f t="shared" si="15"/>
        <v>5.7444021670889374</v>
      </c>
      <c r="G82" s="116">
        <f t="shared" si="16"/>
        <v>2.8722010835444687</v>
      </c>
      <c r="H82" s="94">
        <f t="shared" si="17"/>
        <v>0</v>
      </c>
      <c r="I82" s="85"/>
    </row>
    <row r="83" spans="1:9" x14ac:dyDescent="0.2">
      <c r="A83" s="98">
        <v>133</v>
      </c>
      <c r="B83" s="117">
        <v>4</v>
      </c>
      <c r="C83" s="118">
        <f t="shared" si="13"/>
        <v>50</v>
      </c>
      <c r="D83" s="97">
        <f t="shared" si="14"/>
        <v>417.83182292744249</v>
      </c>
      <c r="E83" s="95">
        <v>0</v>
      </c>
      <c r="F83" s="109">
        <f t="shared" si="15"/>
        <v>4.1783182292744252</v>
      </c>
      <c r="G83" s="116">
        <f t="shared" si="16"/>
        <v>2.0891591146372126</v>
      </c>
      <c r="H83" s="94">
        <f t="shared" si="17"/>
        <v>0</v>
      </c>
      <c r="I83" s="85"/>
    </row>
    <row r="84" spans="1:9" x14ac:dyDescent="0.2">
      <c r="H84" s="111">
        <f>SUM(H76:H83)</f>
        <v>181.67987395342453</v>
      </c>
      <c r="I84" s="85"/>
    </row>
    <row r="86" spans="1:9" x14ac:dyDescent="0.2">
      <c r="A86" s="85" t="s">
        <v>107</v>
      </c>
      <c r="I86" s="85"/>
    </row>
    <row r="87" spans="1:9" x14ac:dyDescent="0.2">
      <c r="A87" s="239"/>
      <c r="B87" s="240"/>
      <c r="C87" s="240"/>
      <c r="D87" s="240"/>
      <c r="E87" s="240"/>
      <c r="F87" s="240"/>
      <c r="G87" s="240"/>
      <c r="I87" s="85"/>
    </row>
    <row r="88" spans="1:9" x14ac:dyDescent="0.2">
      <c r="A88" s="239"/>
      <c r="B88" s="240"/>
      <c r="C88" s="240"/>
      <c r="D88" s="240"/>
      <c r="E88" s="240"/>
      <c r="F88" s="240"/>
      <c r="G88" s="240"/>
      <c r="I88" s="85"/>
    </row>
    <row r="89" spans="1:9" x14ac:dyDescent="0.2">
      <c r="A89" s="239" t="s">
        <v>108</v>
      </c>
      <c r="B89" s="240"/>
      <c r="C89" s="240"/>
      <c r="D89" s="240"/>
      <c r="E89" s="240"/>
      <c r="F89" s="240"/>
      <c r="G89" s="240"/>
      <c r="I89" s="85"/>
    </row>
    <row r="90" spans="1:9" x14ac:dyDescent="0.2">
      <c r="A90" s="119"/>
      <c r="I90" s="85"/>
    </row>
    <row r="92" spans="1:9" ht="15" x14ac:dyDescent="0.2">
      <c r="A92" s="243"/>
      <c r="B92" s="244"/>
      <c r="C92" s="120" t="s">
        <v>109</v>
      </c>
      <c r="D92" s="120" t="s">
        <v>110</v>
      </c>
      <c r="E92" s="120"/>
      <c r="F92" s="120"/>
      <c r="G92" s="120"/>
      <c r="H92" s="120"/>
      <c r="I92" s="85"/>
    </row>
    <row r="93" spans="1:9" ht="15" x14ac:dyDescent="0.2">
      <c r="A93" s="121" t="s">
        <v>111</v>
      </c>
      <c r="B93" s="122"/>
      <c r="C93" s="123">
        <f>SUM(H84+G63+F70+L11)</f>
        <v>610.27079704930509</v>
      </c>
      <c r="D93" s="124">
        <v>16</v>
      </c>
      <c r="E93" s="125"/>
      <c r="F93" s="125"/>
      <c r="G93" s="125">
        <v>3.14</v>
      </c>
      <c r="H93" s="126">
        <f>SUM(C93*D93*G93)</f>
        <v>30660.004843757088</v>
      </c>
      <c r="I93" s="85"/>
    </row>
    <row r="94" spans="1:9" ht="15" x14ac:dyDescent="0.2">
      <c r="A94" s="241" t="s">
        <v>112</v>
      </c>
      <c r="B94" s="242"/>
      <c r="C94" s="120">
        <v>0</v>
      </c>
      <c r="D94" s="120">
        <v>5407</v>
      </c>
      <c r="E94" s="125"/>
      <c r="F94" s="120"/>
      <c r="G94" s="125">
        <v>3.14</v>
      </c>
      <c r="H94" s="125">
        <f>SUM(C94*D94*G94)</f>
        <v>0</v>
      </c>
      <c r="I94" s="85"/>
    </row>
    <row r="95" spans="1:9" x14ac:dyDescent="0.2">
      <c r="G95" s="127" t="s">
        <v>113</v>
      </c>
      <c r="H95" s="128">
        <f>SUM(H93:H94)</f>
        <v>30660.004843757088</v>
      </c>
      <c r="I95" s="85"/>
    </row>
  </sheetData>
  <mergeCells count="11">
    <mergeCell ref="A72:G74"/>
    <mergeCell ref="A1:G1"/>
    <mergeCell ref="A13:G15"/>
    <mergeCell ref="A23:G25"/>
    <mergeCell ref="A53:G55"/>
    <mergeCell ref="A65:G67"/>
    <mergeCell ref="A87:G87"/>
    <mergeCell ref="A88:G88"/>
    <mergeCell ref="A89:G89"/>
    <mergeCell ref="A92:B92"/>
    <mergeCell ref="A94:B9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workbookViewId="0">
      <selection sqref="A1:XFD1048576"/>
    </sheetView>
  </sheetViews>
  <sheetFormatPr defaultRowHeight="12.75" x14ac:dyDescent="0.2"/>
  <cols>
    <col min="1" max="1" width="15.5703125" style="85" customWidth="1"/>
    <col min="2" max="2" width="9.42578125" style="85" customWidth="1"/>
    <col min="3" max="3" width="17" style="84" customWidth="1"/>
    <col min="4" max="5" width="16.140625" style="84" customWidth="1"/>
    <col min="6" max="6" width="14.5703125" style="84" customWidth="1"/>
    <col min="7" max="7" width="12.42578125" style="84" customWidth="1"/>
    <col min="8" max="8" width="12.85546875" style="84" customWidth="1"/>
    <col min="9" max="9" width="10.7109375" style="84" customWidth="1"/>
    <col min="10" max="11" width="10.140625" style="85" customWidth="1"/>
    <col min="12" max="12" width="15.85546875" style="85" customWidth="1"/>
    <col min="13" max="256" width="9.140625" style="85"/>
    <col min="257" max="257" width="15.5703125" style="85" customWidth="1"/>
    <col min="258" max="258" width="9.42578125" style="85" customWidth="1"/>
    <col min="259" max="259" width="17" style="85" customWidth="1"/>
    <col min="260" max="261" width="16.140625" style="85" customWidth="1"/>
    <col min="262" max="262" width="14.5703125" style="85" customWidth="1"/>
    <col min="263" max="263" width="12.42578125" style="85" customWidth="1"/>
    <col min="264" max="264" width="12.85546875" style="85" customWidth="1"/>
    <col min="265" max="265" width="10.7109375" style="85" customWidth="1"/>
    <col min="266" max="267" width="10.140625" style="85" customWidth="1"/>
    <col min="268" max="268" width="15.85546875" style="85" customWidth="1"/>
    <col min="269" max="512" width="9.140625" style="85"/>
    <col min="513" max="513" width="15.5703125" style="85" customWidth="1"/>
    <col min="514" max="514" width="9.42578125" style="85" customWidth="1"/>
    <col min="515" max="515" width="17" style="85" customWidth="1"/>
    <col min="516" max="517" width="16.140625" style="85" customWidth="1"/>
    <col min="518" max="518" width="14.5703125" style="85" customWidth="1"/>
    <col min="519" max="519" width="12.42578125" style="85" customWidth="1"/>
    <col min="520" max="520" width="12.85546875" style="85" customWidth="1"/>
    <col min="521" max="521" width="10.7109375" style="85" customWidth="1"/>
    <col min="522" max="523" width="10.140625" style="85" customWidth="1"/>
    <col min="524" max="524" width="15.85546875" style="85" customWidth="1"/>
    <col min="525" max="768" width="9.140625" style="85"/>
    <col min="769" max="769" width="15.5703125" style="85" customWidth="1"/>
    <col min="770" max="770" width="9.42578125" style="85" customWidth="1"/>
    <col min="771" max="771" width="17" style="85" customWidth="1"/>
    <col min="772" max="773" width="16.140625" style="85" customWidth="1"/>
    <col min="774" max="774" width="14.5703125" style="85" customWidth="1"/>
    <col min="775" max="775" width="12.42578125" style="85" customWidth="1"/>
    <col min="776" max="776" width="12.85546875" style="85" customWidth="1"/>
    <col min="777" max="777" width="10.7109375" style="85" customWidth="1"/>
    <col min="778" max="779" width="10.140625" style="85" customWidth="1"/>
    <col min="780" max="780" width="15.85546875" style="85" customWidth="1"/>
    <col min="781" max="1024" width="9.140625" style="85"/>
    <col min="1025" max="1025" width="15.5703125" style="85" customWidth="1"/>
    <col min="1026" max="1026" width="9.42578125" style="85" customWidth="1"/>
    <col min="1027" max="1027" width="17" style="85" customWidth="1"/>
    <col min="1028" max="1029" width="16.140625" style="85" customWidth="1"/>
    <col min="1030" max="1030" width="14.5703125" style="85" customWidth="1"/>
    <col min="1031" max="1031" width="12.42578125" style="85" customWidth="1"/>
    <col min="1032" max="1032" width="12.85546875" style="85" customWidth="1"/>
    <col min="1033" max="1033" width="10.7109375" style="85" customWidth="1"/>
    <col min="1034" max="1035" width="10.140625" style="85" customWidth="1"/>
    <col min="1036" max="1036" width="15.85546875" style="85" customWidth="1"/>
    <col min="1037" max="1280" width="9.140625" style="85"/>
    <col min="1281" max="1281" width="15.5703125" style="85" customWidth="1"/>
    <col min="1282" max="1282" width="9.42578125" style="85" customWidth="1"/>
    <col min="1283" max="1283" width="17" style="85" customWidth="1"/>
    <col min="1284" max="1285" width="16.140625" style="85" customWidth="1"/>
    <col min="1286" max="1286" width="14.5703125" style="85" customWidth="1"/>
    <col min="1287" max="1287" width="12.42578125" style="85" customWidth="1"/>
    <col min="1288" max="1288" width="12.85546875" style="85" customWidth="1"/>
    <col min="1289" max="1289" width="10.7109375" style="85" customWidth="1"/>
    <col min="1290" max="1291" width="10.140625" style="85" customWidth="1"/>
    <col min="1292" max="1292" width="15.85546875" style="85" customWidth="1"/>
    <col min="1293" max="1536" width="9.140625" style="85"/>
    <col min="1537" max="1537" width="15.5703125" style="85" customWidth="1"/>
    <col min="1538" max="1538" width="9.42578125" style="85" customWidth="1"/>
    <col min="1539" max="1539" width="17" style="85" customWidth="1"/>
    <col min="1540" max="1541" width="16.140625" style="85" customWidth="1"/>
    <col min="1542" max="1542" width="14.5703125" style="85" customWidth="1"/>
    <col min="1543" max="1543" width="12.42578125" style="85" customWidth="1"/>
    <col min="1544" max="1544" width="12.85546875" style="85" customWidth="1"/>
    <col min="1545" max="1545" width="10.7109375" style="85" customWidth="1"/>
    <col min="1546" max="1547" width="10.140625" style="85" customWidth="1"/>
    <col min="1548" max="1548" width="15.85546875" style="85" customWidth="1"/>
    <col min="1549" max="1792" width="9.140625" style="85"/>
    <col min="1793" max="1793" width="15.5703125" style="85" customWidth="1"/>
    <col min="1794" max="1794" width="9.42578125" style="85" customWidth="1"/>
    <col min="1795" max="1795" width="17" style="85" customWidth="1"/>
    <col min="1796" max="1797" width="16.140625" style="85" customWidth="1"/>
    <col min="1798" max="1798" width="14.5703125" style="85" customWidth="1"/>
    <col min="1799" max="1799" width="12.42578125" style="85" customWidth="1"/>
    <col min="1800" max="1800" width="12.85546875" style="85" customWidth="1"/>
    <col min="1801" max="1801" width="10.7109375" style="85" customWidth="1"/>
    <col min="1802" max="1803" width="10.140625" style="85" customWidth="1"/>
    <col min="1804" max="1804" width="15.85546875" style="85" customWidth="1"/>
    <col min="1805" max="2048" width="9.140625" style="85"/>
    <col min="2049" max="2049" width="15.5703125" style="85" customWidth="1"/>
    <col min="2050" max="2050" width="9.42578125" style="85" customWidth="1"/>
    <col min="2051" max="2051" width="17" style="85" customWidth="1"/>
    <col min="2052" max="2053" width="16.140625" style="85" customWidth="1"/>
    <col min="2054" max="2054" width="14.5703125" style="85" customWidth="1"/>
    <col min="2055" max="2055" width="12.42578125" style="85" customWidth="1"/>
    <col min="2056" max="2056" width="12.85546875" style="85" customWidth="1"/>
    <col min="2057" max="2057" width="10.7109375" style="85" customWidth="1"/>
    <col min="2058" max="2059" width="10.140625" style="85" customWidth="1"/>
    <col min="2060" max="2060" width="15.85546875" style="85" customWidth="1"/>
    <col min="2061" max="2304" width="9.140625" style="85"/>
    <col min="2305" max="2305" width="15.5703125" style="85" customWidth="1"/>
    <col min="2306" max="2306" width="9.42578125" style="85" customWidth="1"/>
    <col min="2307" max="2307" width="17" style="85" customWidth="1"/>
    <col min="2308" max="2309" width="16.140625" style="85" customWidth="1"/>
    <col min="2310" max="2310" width="14.5703125" style="85" customWidth="1"/>
    <col min="2311" max="2311" width="12.42578125" style="85" customWidth="1"/>
    <col min="2312" max="2312" width="12.85546875" style="85" customWidth="1"/>
    <col min="2313" max="2313" width="10.7109375" style="85" customWidth="1"/>
    <col min="2314" max="2315" width="10.140625" style="85" customWidth="1"/>
    <col min="2316" max="2316" width="15.85546875" style="85" customWidth="1"/>
    <col min="2317" max="2560" width="9.140625" style="85"/>
    <col min="2561" max="2561" width="15.5703125" style="85" customWidth="1"/>
    <col min="2562" max="2562" width="9.42578125" style="85" customWidth="1"/>
    <col min="2563" max="2563" width="17" style="85" customWidth="1"/>
    <col min="2564" max="2565" width="16.140625" style="85" customWidth="1"/>
    <col min="2566" max="2566" width="14.5703125" style="85" customWidth="1"/>
    <col min="2567" max="2567" width="12.42578125" style="85" customWidth="1"/>
    <col min="2568" max="2568" width="12.85546875" style="85" customWidth="1"/>
    <col min="2569" max="2569" width="10.7109375" style="85" customWidth="1"/>
    <col min="2570" max="2571" width="10.140625" style="85" customWidth="1"/>
    <col min="2572" max="2572" width="15.85546875" style="85" customWidth="1"/>
    <col min="2573" max="2816" width="9.140625" style="85"/>
    <col min="2817" max="2817" width="15.5703125" style="85" customWidth="1"/>
    <col min="2818" max="2818" width="9.42578125" style="85" customWidth="1"/>
    <col min="2819" max="2819" width="17" style="85" customWidth="1"/>
    <col min="2820" max="2821" width="16.140625" style="85" customWidth="1"/>
    <col min="2822" max="2822" width="14.5703125" style="85" customWidth="1"/>
    <col min="2823" max="2823" width="12.42578125" style="85" customWidth="1"/>
    <col min="2824" max="2824" width="12.85546875" style="85" customWidth="1"/>
    <col min="2825" max="2825" width="10.7109375" style="85" customWidth="1"/>
    <col min="2826" max="2827" width="10.140625" style="85" customWidth="1"/>
    <col min="2828" max="2828" width="15.85546875" style="85" customWidth="1"/>
    <col min="2829" max="3072" width="9.140625" style="85"/>
    <col min="3073" max="3073" width="15.5703125" style="85" customWidth="1"/>
    <col min="3074" max="3074" width="9.42578125" style="85" customWidth="1"/>
    <col min="3075" max="3075" width="17" style="85" customWidth="1"/>
    <col min="3076" max="3077" width="16.140625" style="85" customWidth="1"/>
    <col min="3078" max="3078" width="14.5703125" style="85" customWidth="1"/>
    <col min="3079" max="3079" width="12.42578125" style="85" customWidth="1"/>
    <col min="3080" max="3080" width="12.85546875" style="85" customWidth="1"/>
    <col min="3081" max="3081" width="10.7109375" style="85" customWidth="1"/>
    <col min="3082" max="3083" width="10.140625" style="85" customWidth="1"/>
    <col min="3084" max="3084" width="15.85546875" style="85" customWidth="1"/>
    <col min="3085" max="3328" width="9.140625" style="85"/>
    <col min="3329" max="3329" width="15.5703125" style="85" customWidth="1"/>
    <col min="3330" max="3330" width="9.42578125" style="85" customWidth="1"/>
    <col min="3331" max="3331" width="17" style="85" customWidth="1"/>
    <col min="3332" max="3333" width="16.140625" style="85" customWidth="1"/>
    <col min="3334" max="3334" width="14.5703125" style="85" customWidth="1"/>
    <col min="3335" max="3335" width="12.42578125" style="85" customWidth="1"/>
    <col min="3336" max="3336" width="12.85546875" style="85" customWidth="1"/>
    <col min="3337" max="3337" width="10.7109375" style="85" customWidth="1"/>
    <col min="3338" max="3339" width="10.140625" style="85" customWidth="1"/>
    <col min="3340" max="3340" width="15.85546875" style="85" customWidth="1"/>
    <col min="3341" max="3584" width="9.140625" style="85"/>
    <col min="3585" max="3585" width="15.5703125" style="85" customWidth="1"/>
    <col min="3586" max="3586" width="9.42578125" style="85" customWidth="1"/>
    <col min="3587" max="3587" width="17" style="85" customWidth="1"/>
    <col min="3588" max="3589" width="16.140625" style="85" customWidth="1"/>
    <col min="3590" max="3590" width="14.5703125" style="85" customWidth="1"/>
    <col min="3591" max="3591" width="12.42578125" style="85" customWidth="1"/>
    <col min="3592" max="3592" width="12.85546875" style="85" customWidth="1"/>
    <col min="3593" max="3593" width="10.7109375" style="85" customWidth="1"/>
    <col min="3594" max="3595" width="10.140625" style="85" customWidth="1"/>
    <col min="3596" max="3596" width="15.85546875" style="85" customWidth="1"/>
    <col min="3597" max="3840" width="9.140625" style="85"/>
    <col min="3841" max="3841" width="15.5703125" style="85" customWidth="1"/>
    <col min="3842" max="3842" width="9.42578125" style="85" customWidth="1"/>
    <col min="3843" max="3843" width="17" style="85" customWidth="1"/>
    <col min="3844" max="3845" width="16.140625" style="85" customWidth="1"/>
    <col min="3846" max="3846" width="14.5703125" style="85" customWidth="1"/>
    <col min="3847" max="3847" width="12.42578125" style="85" customWidth="1"/>
    <col min="3848" max="3848" width="12.85546875" style="85" customWidth="1"/>
    <col min="3849" max="3849" width="10.7109375" style="85" customWidth="1"/>
    <col min="3850" max="3851" width="10.140625" style="85" customWidth="1"/>
    <col min="3852" max="3852" width="15.85546875" style="85" customWidth="1"/>
    <col min="3853" max="4096" width="9.140625" style="85"/>
    <col min="4097" max="4097" width="15.5703125" style="85" customWidth="1"/>
    <col min="4098" max="4098" width="9.42578125" style="85" customWidth="1"/>
    <col min="4099" max="4099" width="17" style="85" customWidth="1"/>
    <col min="4100" max="4101" width="16.140625" style="85" customWidth="1"/>
    <col min="4102" max="4102" width="14.5703125" style="85" customWidth="1"/>
    <col min="4103" max="4103" width="12.42578125" style="85" customWidth="1"/>
    <col min="4104" max="4104" width="12.85546875" style="85" customWidth="1"/>
    <col min="4105" max="4105" width="10.7109375" style="85" customWidth="1"/>
    <col min="4106" max="4107" width="10.140625" style="85" customWidth="1"/>
    <col min="4108" max="4108" width="15.85546875" style="85" customWidth="1"/>
    <col min="4109" max="4352" width="9.140625" style="85"/>
    <col min="4353" max="4353" width="15.5703125" style="85" customWidth="1"/>
    <col min="4354" max="4354" width="9.42578125" style="85" customWidth="1"/>
    <col min="4355" max="4355" width="17" style="85" customWidth="1"/>
    <col min="4356" max="4357" width="16.140625" style="85" customWidth="1"/>
    <col min="4358" max="4358" width="14.5703125" style="85" customWidth="1"/>
    <col min="4359" max="4359" width="12.42578125" style="85" customWidth="1"/>
    <col min="4360" max="4360" width="12.85546875" style="85" customWidth="1"/>
    <col min="4361" max="4361" width="10.7109375" style="85" customWidth="1"/>
    <col min="4362" max="4363" width="10.140625" style="85" customWidth="1"/>
    <col min="4364" max="4364" width="15.85546875" style="85" customWidth="1"/>
    <col min="4365" max="4608" width="9.140625" style="85"/>
    <col min="4609" max="4609" width="15.5703125" style="85" customWidth="1"/>
    <col min="4610" max="4610" width="9.42578125" style="85" customWidth="1"/>
    <col min="4611" max="4611" width="17" style="85" customWidth="1"/>
    <col min="4612" max="4613" width="16.140625" style="85" customWidth="1"/>
    <col min="4614" max="4614" width="14.5703125" style="85" customWidth="1"/>
    <col min="4615" max="4615" width="12.42578125" style="85" customWidth="1"/>
    <col min="4616" max="4616" width="12.85546875" style="85" customWidth="1"/>
    <col min="4617" max="4617" width="10.7109375" style="85" customWidth="1"/>
    <col min="4618" max="4619" width="10.140625" style="85" customWidth="1"/>
    <col min="4620" max="4620" width="15.85546875" style="85" customWidth="1"/>
    <col min="4621" max="4864" width="9.140625" style="85"/>
    <col min="4865" max="4865" width="15.5703125" style="85" customWidth="1"/>
    <col min="4866" max="4866" width="9.42578125" style="85" customWidth="1"/>
    <col min="4867" max="4867" width="17" style="85" customWidth="1"/>
    <col min="4868" max="4869" width="16.140625" style="85" customWidth="1"/>
    <col min="4870" max="4870" width="14.5703125" style="85" customWidth="1"/>
    <col min="4871" max="4871" width="12.42578125" style="85" customWidth="1"/>
    <col min="4872" max="4872" width="12.85546875" style="85" customWidth="1"/>
    <col min="4873" max="4873" width="10.7109375" style="85" customWidth="1"/>
    <col min="4874" max="4875" width="10.140625" style="85" customWidth="1"/>
    <col min="4876" max="4876" width="15.85546875" style="85" customWidth="1"/>
    <col min="4877" max="5120" width="9.140625" style="85"/>
    <col min="5121" max="5121" width="15.5703125" style="85" customWidth="1"/>
    <col min="5122" max="5122" width="9.42578125" style="85" customWidth="1"/>
    <col min="5123" max="5123" width="17" style="85" customWidth="1"/>
    <col min="5124" max="5125" width="16.140625" style="85" customWidth="1"/>
    <col min="5126" max="5126" width="14.5703125" style="85" customWidth="1"/>
    <col min="5127" max="5127" width="12.42578125" style="85" customWidth="1"/>
    <col min="5128" max="5128" width="12.85546875" style="85" customWidth="1"/>
    <col min="5129" max="5129" width="10.7109375" style="85" customWidth="1"/>
    <col min="5130" max="5131" width="10.140625" style="85" customWidth="1"/>
    <col min="5132" max="5132" width="15.85546875" style="85" customWidth="1"/>
    <col min="5133" max="5376" width="9.140625" style="85"/>
    <col min="5377" max="5377" width="15.5703125" style="85" customWidth="1"/>
    <col min="5378" max="5378" width="9.42578125" style="85" customWidth="1"/>
    <col min="5379" max="5379" width="17" style="85" customWidth="1"/>
    <col min="5380" max="5381" width="16.140625" style="85" customWidth="1"/>
    <col min="5382" max="5382" width="14.5703125" style="85" customWidth="1"/>
    <col min="5383" max="5383" width="12.42578125" style="85" customWidth="1"/>
    <col min="5384" max="5384" width="12.85546875" style="85" customWidth="1"/>
    <col min="5385" max="5385" width="10.7109375" style="85" customWidth="1"/>
    <col min="5386" max="5387" width="10.140625" style="85" customWidth="1"/>
    <col min="5388" max="5388" width="15.85546875" style="85" customWidth="1"/>
    <col min="5389" max="5632" width="9.140625" style="85"/>
    <col min="5633" max="5633" width="15.5703125" style="85" customWidth="1"/>
    <col min="5634" max="5634" width="9.42578125" style="85" customWidth="1"/>
    <col min="5635" max="5635" width="17" style="85" customWidth="1"/>
    <col min="5636" max="5637" width="16.140625" style="85" customWidth="1"/>
    <col min="5638" max="5638" width="14.5703125" style="85" customWidth="1"/>
    <col min="5639" max="5639" width="12.42578125" style="85" customWidth="1"/>
    <col min="5640" max="5640" width="12.85546875" style="85" customWidth="1"/>
    <col min="5641" max="5641" width="10.7109375" style="85" customWidth="1"/>
    <col min="5642" max="5643" width="10.140625" style="85" customWidth="1"/>
    <col min="5644" max="5644" width="15.85546875" style="85" customWidth="1"/>
    <col min="5645" max="5888" width="9.140625" style="85"/>
    <col min="5889" max="5889" width="15.5703125" style="85" customWidth="1"/>
    <col min="5890" max="5890" width="9.42578125" style="85" customWidth="1"/>
    <col min="5891" max="5891" width="17" style="85" customWidth="1"/>
    <col min="5892" max="5893" width="16.140625" style="85" customWidth="1"/>
    <col min="5894" max="5894" width="14.5703125" style="85" customWidth="1"/>
    <col min="5895" max="5895" width="12.42578125" style="85" customWidth="1"/>
    <col min="5896" max="5896" width="12.85546875" style="85" customWidth="1"/>
    <col min="5897" max="5897" width="10.7109375" style="85" customWidth="1"/>
    <col min="5898" max="5899" width="10.140625" style="85" customWidth="1"/>
    <col min="5900" max="5900" width="15.85546875" style="85" customWidth="1"/>
    <col min="5901" max="6144" width="9.140625" style="85"/>
    <col min="6145" max="6145" width="15.5703125" style="85" customWidth="1"/>
    <col min="6146" max="6146" width="9.42578125" style="85" customWidth="1"/>
    <col min="6147" max="6147" width="17" style="85" customWidth="1"/>
    <col min="6148" max="6149" width="16.140625" style="85" customWidth="1"/>
    <col min="6150" max="6150" width="14.5703125" style="85" customWidth="1"/>
    <col min="6151" max="6151" width="12.42578125" style="85" customWidth="1"/>
    <col min="6152" max="6152" width="12.85546875" style="85" customWidth="1"/>
    <col min="6153" max="6153" width="10.7109375" style="85" customWidth="1"/>
    <col min="6154" max="6155" width="10.140625" style="85" customWidth="1"/>
    <col min="6156" max="6156" width="15.85546875" style="85" customWidth="1"/>
    <col min="6157" max="6400" width="9.140625" style="85"/>
    <col min="6401" max="6401" width="15.5703125" style="85" customWidth="1"/>
    <col min="6402" max="6402" width="9.42578125" style="85" customWidth="1"/>
    <col min="6403" max="6403" width="17" style="85" customWidth="1"/>
    <col min="6404" max="6405" width="16.140625" style="85" customWidth="1"/>
    <col min="6406" max="6406" width="14.5703125" style="85" customWidth="1"/>
    <col min="6407" max="6407" width="12.42578125" style="85" customWidth="1"/>
    <col min="6408" max="6408" width="12.85546875" style="85" customWidth="1"/>
    <col min="6409" max="6409" width="10.7109375" style="85" customWidth="1"/>
    <col min="6410" max="6411" width="10.140625" style="85" customWidth="1"/>
    <col min="6412" max="6412" width="15.85546875" style="85" customWidth="1"/>
    <col min="6413" max="6656" width="9.140625" style="85"/>
    <col min="6657" max="6657" width="15.5703125" style="85" customWidth="1"/>
    <col min="6658" max="6658" width="9.42578125" style="85" customWidth="1"/>
    <col min="6659" max="6659" width="17" style="85" customWidth="1"/>
    <col min="6660" max="6661" width="16.140625" style="85" customWidth="1"/>
    <col min="6662" max="6662" width="14.5703125" style="85" customWidth="1"/>
    <col min="6663" max="6663" width="12.42578125" style="85" customWidth="1"/>
    <col min="6664" max="6664" width="12.85546875" style="85" customWidth="1"/>
    <col min="6665" max="6665" width="10.7109375" style="85" customWidth="1"/>
    <col min="6666" max="6667" width="10.140625" style="85" customWidth="1"/>
    <col min="6668" max="6668" width="15.85546875" style="85" customWidth="1"/>
    <col min="6669" max="6912" width="9.140625" style="85"/>
    <col min="6913" max="6913" width="15.5703125" style="85" customWidth="1"/>
    <col min="6914" max="6914" width="9.42578125" style="85" customWidth="1"/>
    <col min="6915" max="6915" width="17" style="85" customWidth="1"/>
    <col min="6916" max="6917" width="16.140625" style="85" customWidth="1"/>
    <col min="6918" max="6918" width="14.5703125" style="85" customWidth="1"/>
    <col min="6919" max="6919" width="12.42578125" style="85" customWidth="1"/>
    <col min="6920" max="6920" width="12.85546875" style="85" customWidth="1"/>
    <col min="6921" max="6921" width="10.7109375" style="85" customWidth="1"/>
    <col min="6922" max="6923" width="10.140625" style="85" customWidth="1"/>
    <col min="6924" max="6924" width="15.85546875" style="85" customWidth="1"/>
    <col min="6925" max="7168" width="9.140625" style="85"/>
    <col min="7169" max="7169" width="15.5703125" style="85" customWidth="1"/>
    <col min="7170" max="7170" width="9.42578125" style="85" customWidth="1"/>
    <col min="7171" max="7171" width="17" style="85" customWidth="1"/>
    <col min="7172" max="7173" width="16.140625" style="85" customWidth="1"/>
    <col min="7174" max="7174" width="14.5703125" style="85" customWidth="1"/>
    <col min="7175" max="7175" width="12.42578125" style="85" customWidth="1"/>
    <col min="7176" max="7176" width="12.85546875" style="85" customWidth="1"/>
    <col min="7177" max="7177" width="10.7109375" style="85" customWidth="1"/>
    <col min="7178" max="7179" width="10.140625" style="85" customWidth="1"/>
    <col min="7180" max="7180" width="15.85546875" style="85" customWidth="1"/>
    <col min="7181" max="7424" width="9.140625" style="85"/>
    <col min="7425" max="7425" width="15.5703125" style="85" customWidth="1"/>
    <col min="7426" max="7426" width="9.42578125" style="85" customWidth="1"/>
    <col min="7427" max="7427" width="17" style="85" customWidth="1"/>
    <col min="7428" max="7429" width="16.140625" style="85" customWidth="1"/>
    <col min="7430" max="7430" width="14.5703125" style="85" customWidth="1"/>
    <col min="7431" max="7431" width="12.42578125" style="85" customWidth="1"/>
    <col min="7432" max="7432" width="12.85546875" style="85" customWidth="1"/>
    <col min="7433" max="7433" width="10.7109375" style="85" customWidth="1"/>
    <col min="7434" max="7435" width="10.140625" style="85" customWidth="1"/>
    <col min="7436" max="7436" width="15.85546875" style="85" customWidth="1"/>
    <col min="7437" max="7680" width="9.140625" style="85"/>
    <col min="7681" max="7681" width="15.5703125" style="85" customWidth="1"/>
    <col min="7682" max="7682" width="9.42578125" style="85" customWidth="1"/>
    <col min="7683" max="7683" width="17" style="85" customWidth="1"/>
    <col min="7684" max="7685" width="16.140625" style="85" customWidth="1"/>
    <col min="7686" max="7686" width="14.5703125" style="85" customWidth="1"/>
    <col min="7687" max="7687" width="12.42578125" style="85" customWidth="1"/>
    <col min="7688" max="7688" width="12.85546875" style="85" customWidth="1"/>
    <col min="7689" max="7689" width="10.7109375" style="85" customWidth="1"/>
    <col min="7690" max="7691" width="10.140625" style="85" customWidth="1"/>
    <col min="7692" max="7692" width="15.85546875" style="85" customWidth="1"/>
    <col min="7693" max="7936" width="9.140625" style="85"/>
    <col min="7937" max="7937" width="15.5703125" style="85" customWidth="1"/>
    <col min="7938" max="7938" width="9.42578125" style="85" customWidth="1"/>
    <col min="7939" max="7939" width="17" style="85" customWidth="1"/>
    <col min="7940" max="7941" width="16.140625" style="85" customWidth="1"/>
    <col min="7942" max="7942" width="14.5703125" style="85" customWidth="1"/>
    <col min="7943" max="7943" width="12.42578125" style="85" customWidth="1"/>
    <col min="7944" max="7944" width="12.85546875" style="85" customWidth="1"/>
    <col min="7945" max="7945" width="10.7109375" style="85" customWidth="1"/>
    <col min="7946" max="7947" width="10.140625" style="85" customWidth="1"/>
    <col min="7948" max="7948" width="15.85546875" style="85" customWidth="1"/>
    <col min="7949" max="8192" width="9.140625" style="85"/>
    <col min="8193" max="8193" width="15.5703125" style="85" customWidth="1"/>
    <col min="8194" max="8194" width="9.42578125" style="85" customWidth="1"/>
    <col min="8195" max="8195" width="17" style="85" customWidth="1"/>
    <col min="8196" max="8197" width="16.140625" style="85" customWidth="1"/>
    <col min="8198" max="8198" width="14.5703125" style="85" customWidth="1"/>
    <col min="8199" max="8199" width="12.42578125" style="85" customWidth="1"/>
    <col min="8200" max="8200" width="12.85546875" style="85" customWidth="1"/>
    <col min="8201" max="8201" width="10.7109375" style="85" customWidth="1"/>
    <col min="8202" max="8203" width="10.140625" style="85" customWidth="1"/>
    <col min="8204" max="8204" width="15.85546875" style="85" customWidth="1"/>
    <col min="8205" max="8448" width="9.140625" style="85"/>
    <col min="8449" max="8449" width="15.5703125" style="85" customWidth="1"/>
    <col min="8450" max="8450" width="9.42578125" style="85" customWidth="1"/>
    <col min="8451" max="8451" width="17" style="85" customWidth="1"/>
    <col min="8452" max="8453" width="16.140625" style="85" customWidth="1"/>
    <col min="8454" max="8454" width="14.5703125" style="85" customWidth="1"/>
    <col min="8455" max="8455" width="12.42578125" style="85" customWidth="1"/>
    <col min="8456" max="8456" width="12.85546875" style="85" customWidth="1"/>
    <col min="8457" max="8457" width="10.7109375" style="85" customWidth="1"/>
    <col min="8458" max="8459" width="10.140625" style="85" customWidth="1"/>
    <col min="8460" max="8460" width="15.85546875" style="85" customWidth="1"/>
    <col min="8461" max="8704" width="9.140625" style="85"/>
    <col min="8705" max="8705" width="15.5703125" style="85" customWidth="1"/>
    <col min="8706" max="8706" width="9.42578125" style="85" customWidth="1"/>
    <col min="8707" max="8707" width="17" style="85" customWidth="1"/>
    <col min="8708" max="8709" width="16.140625" style="85" customWidth="1"/>
    <col min="8710" max="8710" width="14.5703125" style="85" customWidth="1"/>
    <col min="8711" max="8711" width="12.42578125" style="85" customWidth="1"/>
    <col min="8712" max="8712" width="12.85546875" style="85" customWidth="1"/>
    <col min="8713" max="8713" width="10.7109375" style="85" customWidth="1"/>
    <col min="8714" max="8715" width="10.140625" style="85" customWidth="1"/>
    <col min="8716" max="8716" width="15.85546875" style="85" customWidth="1"/>
    <col min="8717" max="8960" width="9.140625" style="85"/>
    <col min="8961" max="8961" width="15.5703125" style="85" customWidth="1"/>
    <col min="8962" max="8962" width="9.42578125" style="85" customWidth="1"/>
    <col min="8963" max="8963" width="17" style="85" customWidth="1"/>
    <col min="8964" max="8965" width="16.140625" style="85" customWidth="1"/>
    <col min="8966" max="8966" width="14.5703125" style="85" customWidth="1"/>
    <col min="8967" max="8967" width="12.42578125" style="85" customWidth="1"/>
    <col min="8968" max="8968" width="12.85546875" style="85" customWidth="1"/>
    <col min="8969" max="8969" width="10.7109375" style="85" customWidth="1"/>
    <col min="8970" max="8971" width="10.140625" style="85" customWidth="1"/>
    <col min="8972" max="8972" width="15.85546875" style="85" customWidth="1"/>
    <col min="8973" max="9216" width="9.140625" style="85"/>
    <col min="9217" max="9217" width="15.5703125" style="85" customWidth="1"/>
    <col min="9218" max="9218" width="9.42578125" style="85" customWidth="1"/>
    <col min="9219" max="9219" width="17" style="85" customWidth="1"/>
    <col min="9220" max="9221" width="16.140625" style="85" customWidth="1"/>
    <col min="9222" max="9222" width="14.5703125" style="85" customWidth="1"/>
    <col min="9223" max="9223" width="12.42578125" style="85" customWidth="1"/>
    <col min="9224" max="9224" width="12.85546875" style="85" customWidth="1"/>
    <col min="9225" max="9225" width="10.7109375" style="85" customWidth="1"/>
    <col min="9226" max="9227" width="10.140625" style="85" customWidth="1"/>
    <col min="9228" max="9228" width="15.85546875" style="85" customWidth="1"/>
    <col min="9229" max="9472" width="9.140625" style="85"/>
    <col min="9473" max="9473" width="15.5703125" style="85" customWidth="1"/>
    <col min="9474" max="9474" width="9.42578125" style="85" customWidth="1"/>
    <col min="9475" max="9475" width="17" style="85" customWidth="1"/>
    <col min="9476" max="9477" width="16.140625" style="85" customWidth="1"/>
    <col min="9478" max="9478" width="14.5703125" style="85" customWidth="1"/>
    <col min="9479" max="9479" width="12.42578125" style="85" customWidth="1"/>
    <col min="9480" max="9480" width="12.85546875" style="85" customWidth="1"/>
    <col min="9481" max="9481" width="10.7109375" style="85" customWidth="1"/>
    <col min="9482" max="9483" width="10.140625" style="85" customWidth="1"/>
    <col min="9484" max="9484" width="15.85546875" style="85" customWidth="1"/>
    <col min="9485" max="9728" width="9.140625" style="85"/>
    <col min="9729" max="9729" width="15.5703125" style="85" customWidth="1"/>
    <col min="9730" max="9730" width="9.42578125" style="85" customWidth="1"/>
    <col min="9731" max="9731" width="17" style="85" customWidth="1"/>
    <col min="9732" max="9733" width="16.140625" style="85" customWidth="1"/>
    <col min="9734" max="9734" width="14.5703125" style="85" customWidth="1"/>
    <col min="9735" max="9735" width="12.42578125" style="85" customWidth="1"/>
    <col min="9736" max="9736" width="12.85546875" style="85" customWidth="1"/>
    <col min="9737" max="9737" width="10.7109375" style="85" customWidth="1"/>
    <col min="9738" max="9739" width="10.140625" style="85" customWidth="1"/>
    <col min="9740" max="9740" width="15.85546875" style="85" customWidth="1"/>
    <col min="9741" max="9984" width="9.140625" style="85"/>
    <col min="9985" max="9985" width="15.5703125" style="85" customWidth="1"/>
    <col min="9986" max="9986" width="9.42578125" style="85" customWidth="1"/>
    <col min="9987" max="9987" width="17" style="85" customWidth="1"/>
    <col min="9988" max="9989" width="16.140625" style="85" customWidth="1"/>
    <col min="9990" max="9990" width="14.5703125" style="85" customWidth="1"/>
    <col min="9991" max="9991" width="12.42578125" style="85" customWidth="1"/>
    <col min="9992" max="9992" width="12.85546875" style="85" customWidth="1"/>
    <col min="9993" max="9993" width="10.7109375" style="85" customWidth="1"/>
    <col min="9994" max="9995" width="10.140625" style="85" customWidth="1"/>
    <col min="9996" max="9996" width="15.85546875" style="85" customWidth="1"/>
    <col min="9997" max="10240" width="9.140625" style="85"/>
    <col min="10241" max="10241" width="15.5703125" style="85" customWidth="1"/>
    <col min="10242" max="10242" width="9.42578125" style="85" customWidth="1"/>
    <col min="10243" max="10243" width="17" style="85" customWidth="1"/>
    <col min="10244" max="10245" width="16.140625" style="85" customWidth="1"/>
    <col min="10246" max="10246" width="14.5703125" style="85" customWidth="1"/>
    <col min="10247" max="10247" width="12.42578125" style="85" customWidth="1"/>
    <col min="10248" max="10248" width="12.85546875" style="85" customWidth="1"/>
    <col min="10249" max="10249" width="10.7109375" style="85" customWidth="1"/>
    <col min="10250" max="10251" width="10.140625" style="85" customWidth="1"/>
    <col min="10252" max="10252" width="15.85546875" style="85" customWidth="1"/>
    <col min="10253" max="10496" width="9.140625" style="85"/>
    <col min="10497" max="10497" width="15.5703125" style="85" customWidth="1"/>
    <col min="10498" max="10498" width="9.42578125" style="85" customWidth="1"/>
    <col min="10499" max="10499" width="17" style="85" customWidth="1"/>
    <col min="10500" max="10501" width="16.140625" style="85" customWidth="1"/>
    <col min="10502" max="10502" width="14.5703125" style="85" customWidth="1"/>
    <col min="10503" max="10503" width="12.42578125" style="85" customWidth="1"/>
    <col min="10504" max="10504" width="12.85546875" style="85" customWidth="1"/>
    <col min="10505" max="10505" width="10.7109375" style="85" customWidth="1"/>
    <col min="10506" max="10507" width="10.140625" style="85" customWidth="1"/>
    <col min="10508" max="10508" width="15.85546875" style="85" customWidth="1"/>
    <col min="10509" max="10752" width="9.140625" style="85"/>
    <col min="10753" max="10753" width="15.5703125" style="85" customWidth="1"/>
    <col min="10754" max="10754" width="9.42578125" style="85" customWidth="1"/>
    <col min="10755" max="10755" width="17" style="85" customWidth="1"/>
    <col min="10756" max="10757" width="16.140625" style="85" customWidth="1"/>
    <col min="10758" max="10758" width="14.5703125" style="85" customWidth="1"/>
    <col min="10759" max="10759" width="12.42578125" style="85" customWidth="1"/>
    <col min="10760" max="10760" width="12.85546875" style="85" customWidth="1"/>
    <col min="10761" max="10761" width="10.7109375" style="85" customWidth="1"/>
    <col min="10762" max="10763" width="10.140625" style="85" customWidth="1"/>
    <col min="10764" max="10764" width="15.85546875" style="85" customWidth="1"/>
    <col min="10765" max="11008" width="9.140625" style="85"/>
    <col min="11009" max="11009" width="15.5703125" style="85" customWidth="1"/>
    <col min="11010" max="11010" width="9.42578125" style="85" customWidth="1"/>
    <col min="11011" max="11011" width="17" style="85" customWidth="1"/>
    <col min="11012" max="11013" width="16.140625" style="85" customWidth="1"/>
    <col min="11014" max="11014" width="14.5703125" style="85" customWidth="1"/>
    <col min="11015" max="11015" width="12.42578125" style="85" customWidth="1"/>
    <col min="11016" max="11016" width="12.85546875" style="85" customWidth="1"/>
    <col min="11017" max="11017" width="10.7109375" style="85" customWidth="1"/>
    <col min="11018" max="11019" width="10.140625" style="85" customWidth="1"/>
    <col min="11020" max="11020" width="15.85546875" style="85" customWidth="1"/>
    <col min="11021" max="11264" width="9.140625" style="85"/>
    <col min="11265" max="11265" width="15.5703125" style="85" customWidth="1"/>
    <col min="11266" max="11266" width="9.42578125" style="85" customWidth="1"/>
    <col min="11267" max="11267" width="17" style="85" customWidth="1"/>
    <col min="11268" max="11269" width="16.140625" style="85" customWidth="1"/>
    <col min="11270" max="11270" width="14.5703125" style="85" customWidth="1"/>
    <col min="11271" max="11271" width="12.42578125" style="85" customWidth="1"/>
    <col min="11272" max="11272" width="12.85546875" style="85" customWidth="1"/>
    <col min="11273" max="11273" width="10.7109375" style="85" customWidth="1"/>
    <col min="11274" max="11275" width="10.140625" style="85" customWidth="1"/>
    <col min="11276" max="11276" width="15.85546875" style="85" customWidth="1"/>
    <col min="11277" max="11520" width="9.140625" style="85"/>
    <col min="11521" max="11521" width="15.5703125" style="85" customWidth="1"/>
    <col min="11522" max="11522" width="9.42578125" style="85" customWidth="1"/>
    <col min="11523" max="11523" width="17" style="85" customWidth="1"/>
    <col min="11524" max="11525" width="16.140625" style="85" customWidth="1"/>
    <col min="11526" max="11526" width="14.5703125" style="85" customWidth="1"/>
    <col min="11527" max="11527" width="12.42578125" style="85" customWidth="1"/>
    <col min="11528" max="11528" width="12.85546875" style="85" customWidth="1"/>
    <col min="11529" max="11529" width="10.7109375" style="85" customWidth="1"/>
    <col min="11530" max="11531" width="10.140625" style="85" customWidth="1"/>
    <col min="11532" max="11532" width="15.85546875" style="85" customWidth="1"/>
    <col min="11533" max="11776" width="9.140625" style="85"/>
    <col min="11777" max="11777" width="15.5703125" style="85" customWidth="1"/>
    <col min="11778" max="11778" width="9.42578125" style="85" customWidth="1"/>
    <col min="11779" max="11779" width="17" style="85" customWidth="1"/>
    <col min="11780" max="11781" width="16.140625" style="85" customWidth="1"/>
    <col min="11782" max="11782" width="14.5703125" style="85" customWidth="1"/>
    <col min="11783" max="11783" width="12.42578125" style="85" customWidth="1"/>
    <col min="11784" max="11784" width="12.85546875" style="85" customWidth="1"/>
    <col min="11785" max="11785" width="10.7109375" style="85" customWidth="1"/>
    <col min="11786" max="11787" width="10.140625" style="85" customWidth="1"/>
    <col min="11788" max="11788" width="15.85546875" style="85" customWidth="1"/>
    <col min="11789" max="12032" width="9.140625" style="85"/>
    <col min="12033" max="12033" width="15.5703125" style="85" customWidth="1"/>
    <col min="12034" max="12034" width="9.42578125" style="85" customWidth="1"/>
    <col min="12035" max="12035" width="17" style="85" customWidth="1"/>
    <col min="12036" max="12037" width="16.140625" style="85" customWidth="1"/>
    <col min="12038" max="12038" width="14.5703125" style="85" customWidth="1"/>
    <col min="12039" max="12039" width="12.42578125" style="85" customWidth="1"/>
    <col min="12040" max="12040" width="12.85546875" style="85" customWidth="1"/>
    <col min="12041" max="12041" width="10.7109375" style="85" customWidth="1"/>
    <col min="12042" max="12043" width="10.140625" style="85" customWidth="1"/>
    <col min="12044" max="12044" width="15.85546875" style="85" customWidth="1"/>
    <col min="12045" max="12288" width="9.140625" style="85"/>
    <col min="12289" max="12289" width="15.5703125" style="85" customWidth="1"/>
    <col min="12290" max="12290" width="9.42578125" style="85" customWidth="1"/>
    <col min="12291" max="12291" width="17" style="85" customWidth="1"/>
    <col min="12292" max="12293" width="16.140625" style="85" customWidth="1"/>
    <col min="12294" max="12294" width="14.5703125" style="85" customWidth="1"/>
    <col min="12295" max="12295" width="12.42578125" style="85" customWidth="1"/>
    <col min="12296" max="12296" width="12.85546875" style="85" customWidth="1"/>
    <col min="12297" max="12297" width="10.7109375" style="85" customWidth="1"/>
    <col min="12298" max="12299" width="10.140625" style="85" customWidth="1"/>
    <col min="12300" max="12300" width="15.85546875" style="85" customWidth="1"/>
    <col min="12301" max="12544" width="9.140625" style="85"/>
    <col min="12545" max="12545" width="15.5703125" style="85" customWidth="1"/>
    <col min="12546" max="12546" width="9.42578125" style="85" customWidth="1"/>
    <col min="12547" max="12547" width="17" style="85" customWidth="1"/>
    <col min="12548" max="12549" width="16.140625" style="85" customWidth="1"/>
    <col min="12550" max="12550" width="14.5703125" style="85" customWidth="1"/>
    <col min="12551" max="12551" width="12.42578125" style="85" customWidth="1"/>
    <col min="12552" max="12552" width="12.85546875" style="85" customWidth="1"/>
    <col min="12553" max="12553" width="10.7109375" style="85" customWidth="1"/>
    <col min="12554" max="12555" width="10.140625" style="85" customWidth="1"/>
    <col min="12556" max="12556" width="15.85546875" style="85" customWidth="1"/>
    <col min="12557" max="12800" width="9.140625" style="85"/>
    <col min="12801" max="12801" width="15.5703125" style="85" customWidth="1"/>
    <col min="12802" max="12802" width="9.42578125" style="85" customWidth="1"/>
    <col min="12803" max="12803" width="17" style="85" customWidth="1"/>
    <col min="12804" max="12805" width="16.140625" style="85" customWidth="1"/>
    <col min="12806" max="12806" width="14.5703125" style="85" customWidth="1"/>
    <col min="12807" max="12807" width="12.42578125" style="85" customWidth="1"/>
    <col min="12808" max="12808" width="12.85546875" style="85" customWidth="1"/>
    <col min="12809" max="12809" width="10.7109375" style="85" customWidth="1"/>
    <col min="12810" max="12811" width="10.140625" style="85" customWidth="1"/>
    <col min="12812" max="12812" width="15.85546875" style="85" customWidth="1"/>
    <col min="12813" max="13056" width="9.140625" style="85"/>
    <col min="13057" max="13057" width="15.5703125" style="85" customWidth="1"/>
    <col min="13058" max="13058" width="9.42578125" style="85" customWidth="1"/>
    <col min="13059" max="13059" width="17" style="85" customWidth="1"/>
    <col min="13060" max="13061" width="16.140625" style="85" customWidth="1"/>
    <col min="13062" max="13062" width="14.5703125" style="85" customWidth="1"/>
    <col min="13063" max="13063" width="12.42578125" style="85" customWidth="1"/>
    <col min="13064" max="13064" width="12.85546875" style="85" customWidth="1"/>
    <col min="13065" max="13065" width="10.7109375" style="85" customWidth="1"/>
    <col min="13066" max="13067" width="10.140625" style="85" customWidth="1"/>
    <col min="13068" max="13068" width="15.85546875" style="85" customWidth="1"/>
    <col min="13069" max="13312" width="9.140625" style="85"/>
    <col min="13313" max="13313" width="15.5703125" style="85" customWidth="1"/>
    <col min="13314" max="13314" width="9.42578125" style="85" customWidth="1"/>
    <col min="13315" max="13315" width="17" style="85" customWidth="1"/>
    <col min="13316" max="13317" width="16.140625" style="85" customWidth="1"/>
    <col min="13318" max="13318" width="14.5703125" style="85" customWidth="1"/>
    <col min="13319" max="13319" width="12.42578125" style="85" customWidth="1"/>
    <col min="13320" max="13320" width="12.85546875" style="85" customWidth="1"/>
    <col min="13321" max="13321" width="10.7109375" style="85" customWidth="1"/>
    <col min="13322" max="13323" width="10.140625" style="85" customWidth="1"/>
    <col min="13324" max="13324" width="15.85546875" style="85" customWidth="1"/>
    <col min="13325" max="13568" width="9.140625" style="85"/>
    <col min="13569" max="13569" width="15.5703125" style="85" customWidth="1"/>
    <col min="13570" max="13570" width="9.42578125" style="85" customWidth="1"/>
    <col min="13571" max="13571" width="17" style="85" customWidth="1"/>
    <col min="13572" max="13573" width="16.140625" style="85" customWidth="1"/>
    <col min="13574" max="13574" width="14.5703125" style="85" customWidth="1"/>
    <col min="13575" max="13575" width="12.42578125" style="85" customWidth="1"/>
    <col min="13576" max="13576" width="12.85546875" style="85" customWidth="1"/>
    <col min="13577" max="13577" width="10.7109375" style="85" customWidth="1"/>
    <col min="13578" max="13579" width="10.140625" style="85" customWidth="1"/>
    <col min="13580" max="13580" width="15.85546875" style="85" customWidth="1"/>
    <col min="13581" max="13824" width="9.140625" style="85"/>
    <col min="13825" max="13825" width="15.5703125" style="85" customWidth="1"/>
    <col min="13826" max="13826" width="9.42578125" style="85" customWidth="1"/>
    <col min="13827" max="13827" width="17" style="85" customWidth="1"/>
    <col min="13828" max="13829" width="16.140625" style="85" customWidth="1"/>
    <col min="13830" max="13830" width="14.5703125" style="85" customWidth="1"/>
    <col min="13831" max="13831" width="12.42578125" style="85" customWidth="1"/>
    <col min="13832" max="13832" width="12.85546875" style="85" customWidth="1"/>
    <col min="13833" max="13833" width="10.7109375" style="85" customWidth="1"/>
    <col min="13834" max="13835" width="10.140625" style="85" customWidth="1"/>
    <col min="13836" max="13836" width="15.85546875" style="85" customWidth="1"/>
    <col min="13837" max="14080" width="9.140625" style="85"/>
    <col min="14081" max="14081" width="15.5703125" style="85" customWidth="1"/>
    <col min="14082" max="14082" width="9.42578125" style="85" customWidth="1"/>
    <col min="14083" max="14083" width="17" style="85" customWidth="1"/>
    <col min="14084" max="14085" width="16.140625" style="85" customWidth="1"/>
    <col min="14086" max="14086" width="14.5703125" style="85" customWidth="1"/>
    <col min="14087" max="14087" width="12.42578125" style="85" customWidth="1"/>
    <col min="14088" max="14088" width="12.85546875" style="85" customWidth="1"/>
    <col min="14089" max="14089" width="10.7109375" style="85" customWidth="1"/>
    <col min="14090" max="14091" width="10.140625" style="85" customWidth="1"/>
    <col min="14092" max="14092" width="15.85546875" style="85" customWidth="1"/>
    <col min="14093" max="14336" width="9.140625" style="85"/>
    <col min="14337" max="14337" width="15.5703125" style="85" customWidth="1"/>
    <col min="14338" max="14338" width="9.42578125" style="85" customWidth="1"/>
    <col min="14339" max="14339" width="17" style="85" customWidth="1"/>
    <col min="14340" max="14341" width="16.140625" style="85" customWidth="1"/>
    <col min="14342" max="14342" width="14.5703125" style="85" customWidth="1"/>
    <col min="14343" max="14343" width="12.42578125" style="85" customWidth="1"/>
    <col min="14344" max="14344" width="12.85546875" style="85" customWidth="1"/>
    <col min="14345" max="14345" width="10.7109375" style="85" customWidth="1"/>
    <col min="14346" max="14347" width="10.140625" style="85" customWidth="1"/>
    <col min="14348" max="14348" width="15.85546875" style="85" customWidth="1"/>
    <col min="14349" max="14592" width="9.140625" style="85"/>
    <col min="14593" max="14593" width="15.5703125" style="85" customWidth="1"/>
    <col min="14594" max="14594" width="9.42578125" style="85" customWidth="1"/>
    <col min="14595" max="14595" width="17" style="85" customWidth="1"/>
    <col min="14596" max="14597" width="16.140625" style="85" customWidth="1"/>
    <col min="14598" max="14598" width="14.5703125" style="85" customWidth="1"/>
    <col min="14599" max="14599" width="12.42578125" style="85" customWidth="1"/>
    <col min="14600" max="14600" width="12.85546875" style="85" customWidth="1"/>
    <col min="14601" max="14601" width="10.7109375" style="85" customWidth="1"/>
    <col min="14602" max="14603" width="10.140625" style="85" customWidth="1"/>
    <col min="14604" max="14604" width="15.85546875" style="85" customWidth="1"/>
    <col min="14605" max="14848" width="9.140625" style="85"/>
    <col min="14849" max="14849" width="15.5703125" style="85" customWidth="1"/>
    <col min="14850" max="14850" width="9.42578125" style="85" customWidth="1"/>
    <col min="14851" max="14851" width="17" style="85" customWidth="1"/>
    <col min="14852" max="14853" width="16.140625" style="85" customWidth="1"/>
    <col min="14854" max="14854" width="14.5703125" style="85" customWidth="1"/>
    <col min="14855" max="14855" width="12.42578125" style="85" customWidth="1"/>
    <col min="14856" max="14856" width="12.85546875" style="85" customWidth="1"/>
    <col min="14857" max="14857" width="10.7109375" style="85" customWidth="1"/>
    <col min="14858" max="14859" width="10.140625" style="85" customWidth="1"/>
    <col min="14860" max="14860" width="15.85546875" style="85" customWidth="1"/>
    <col min="14861" max="15104" width="9.140625" style="85"/>
    <col min="15105" max="15105" width="15.5703125" style="85" customWidth="1"/>
    <col min="15106" max="15106" width="9.42578125" style="85" customWidth="1"/>
    <col min="15107" max="15107" width="17" style="85" customWidth="1"/>
    <col min="15108" max="15109" width="16.140625" style="85" customWidth="1"/>
    <col min="15110" max="15110" width="14.5703125" style="85" customWidth="1"/>
    <col min="15111" max="15111" width="12.42578125" style="85" customWidth="1"/>
    <col min="15112" max="15112" width="12.85546875" style="85" customWidth="1"/>
    <col min="15113" max="15113" width="10.7109375" style="85" customWidth="1"/>
    <col min="15114" max="15115" width="10.140625" style="85" customWidth="1"/>
    <col min="15116" max="15116" width="15.85546875" style="85" customWidth="1"/>
    <col min="15117" max="15360" width="9.140625" style="85"/>
    <col min="15361" max="15361" width="15.5703125" style="85" customWidth="1"/>
    <col min="15362" max="15362" width="9.42578125" style="85" customWidth="1"/>
    <col min="15363" max="15363" width="17" style="85" customWidth="1"/>
    <col min="15364" max="15365" width="16.140625" style="85" customWidth="1"/>
    <col min="15366" max="15366" width="14.5703125" style="85" customWidth="1"/>
    <col min="15367" max="15367" width="12.42578125" style="85" customWidth="1"/>
    <col min="15368" max="15368" width="12.85546875" style="85" customWidth="1"/>
    <col min="15369" max="15369" width="10.7109375" style="85" customWidth="1"/>
    <col min="15370" max="15371" width="10.140625" style="85" customWidth="1"/>
    <col min="15372" max="15372" width="15.85546875" style="85" customWidth="1"/>
    <col min="15373" max="15616" width="9.140625" style="85"/>
    <col min="15617" max="15617" width="15.5703125" style="85" customWidth="1"/>
    <col min="15618" max="15618" width="9.42578125" style="85" customWidth="1"/>
    <col min="15619" max="15619" width="17" style="85" customWidth="1"/>
    <col min="15620" max="15621" width="16.140625" style="85" customWidth="1"/>
    <col min="15622" max="15622" width="14.5703125" style="85" customWidth="1"/>
    <col min="15623" max="15623" width="12.42578125" style="85" customWidth="1"/>
    <col min="15624" max="15624" width="12.85546875" style="85" customWidth="1"/>
    <col min="15625" max="15625" width="10.7109375" style="85" customWidth="1"/>
    <col min="15626" max="15627" width="10.140625" style="85" customWidth="1"/>
    <col min="15628" max="15628" width="15.85546875" style="85" customWidth="1"/>
    <col min="15629" max="15872" width="9.140625" style="85"/>
    <col min="15873" max="15873" width="15.5703125" style="85" customWidth="1"/>
    <col min="15874" max="15874" width="9.42578125" style="85" customWidth="1"/>
    <col min="15875" max="15875" width="17" style="85" customWidth="1"/>
    <col min="15876" max="15877" width="16.140625" style="85" customWidth="1"/>
    <col min="15878" max="15878" width="14.5703125" style="85" customWidth="1"/>
    <col min="15879" max="15879" width="12.42578125" style="85" customWidth="1"/>
    <col min="15880" max="15880" width="12.85546875" style="85" customWidth="1"/>
    <col min="15881" max="15881" width="10.7109375" style="85" customWidth="1"/>
    <col min="15882" max="15883" width="10.140625" style="85" customWidth="1"/>
    <col min="15884" max="15884" width="15.85546875" style="85" customWidth="1"/>
    <col min="15885" max="16128" width="9.140625" style="85"/>
    <col min="16129" max="16129" width="15.5703125" style="85" customWidth="1"/>
    <col min="16130" max="16130" width="9.42578125" style="85" customWidth="1"/>
    <col min="16131" max="16131" width="17" style="85" customWidth="1"/>
    <col min="16132" max="16133" width="16.140625" style="85" customWidth="1"/>
    <col min="16134" max="16134" width="14.5703125" style="85" customWidth="1"/>
    <col min="16135" max="16135" width="12.42578125" style="85" customWidth="1"/>
    <col min="16136" max="16136" width="12.85546875" style="85" customWidth="1"/>
    <col min="16137" max="16137" width="10.7109375" style="85" customWidth="1"/>
    <col min="16138" max="16139" width="10.140625" style="85" customWidth="1"/>
    <col min="16140" max="16140" width="15.85546875" style="85" customWidth="1"/>
    <col min="16141" max="16384" width="9.140625" style="85"/>
  </cols>
  <sheetData>
    <row r="1" spans="1:12" ht="30.75" customHeight="1" thickBot="1" x14ac:dyDescent="0.25">
      <c r="A1" s="238" t="s">
        <v>77</v>
      </c>
      <c r="B1" s="238"/>
      <c r="C1" s="238"/>
      <c r="D1" s="238"/>
      <c r="E1" s="238"/>
      <c r="F1" s="238"/>
      <c r="G1" s="238"/>
    </row>
    <row r="2" spans="1:12" s="91" customFormat="1" ht="50.25" customHeight="1" x14ac:dyDescent="0.2">
      <c r="A2" s="86" t="s">
        <v>78</v>
      </c>
      <c r="B2" s="87" t="s">
        <v>79</v>
      </c>
      <c r="C2" s="88" t="s">
        <v>80</v>
      </c>
      <c r="D2" s="88" t="s">
        <v>81</v>
      </c>
      <c r="E2" s="88"/>
      <c r="F2" s="88" t="s">
        <v>82</v>
      </c>
      <c r="G2" s="88" t="s">
        <v>83</v>
      </c>
      <c r="H2" s="88" t="s">
        <v>84</v>
      </c>
      <c r="I2" s="88" t="s">
        <v>85</v>
      </c>
      <c r="J2" s="88" t="s">
        <v>86</v>
      </c>
      <c r="K2" s="89" t="s">
        <v>87</v>
      </c>
      <c r="L2" s="90" t="s">
        <v>88</v>
      </c>
    </row>
    <row r="3" spans="1:12" x14ac:dyDescent="0.2">
      <c r="A3" s="92">
        <v>630</v>
      </c>
      <c r="B3" s="93">
        <v>900</v>
      </c>
      <c r="C3" s="94">
        <f t="shared" ref="C3:C10" si="0">A3*2/3*3.14</f>
        <v>1318.8</v>
      </c>
      <c r="D3" s="94">
        <f t="shared" ref="D3:D10" si="1">A3*3.14</f>
        <v>1978.2</v>
      </c>
      <c r="E3" s="94"/>
      <c r="F3" s="94">
        <f t="shared" ref="F3:F10" si="2">((2*3.14*(B3/2))/4)+400</f>
        <v>1106.5</v>
      </c>
      <c r="G3" s="94">
        <f t="shared" ref="G3:G10" si="3">((2*3.14*(B3+(A3/2)/2))/4)+400</f>
        <v>2060.2750000000001</v>
      </c>
      <c r="H3" s="94">
        <f t="shared" ref="H3:H10" si="4">((F3*2+G3)/3)</f>
        <v>1424.425</v>
      </c>
      <c r="I3" s="95">
        <v>0</v>
      </c>
      <c r="J3" s="96">
        <f t="shared" ref="J3:J10" si="5">C3*H3/10000</f>
        <v>187.85316900000001</v>
      </c>
      <c r="K3" s="97">
        <f t="shared" ref="K3:K10" si="6">D3*H3/10000</f>
        <v>281.77975350000003</v>
      </c>
      <c r="L3" s="97">
        <f t="shared" ref="L3:L10" si="7">SUM(J3*I3)</f>
        <v>0</v>
      </c>
    </row>
    <row r="4" spans="1:12" x14ac:dyDescent="0.2">
      <c r="A4" s="92">
        <v>530</v>
      </c>
      <c r="B4" s="93">
        <v>750</v>
      </c>
      <c r="C4" s="94">
        <f t="shared" si="0"/>
        <v>1109.4666666666667</v>
      </c>
      <c r="D4" s="94">
        <f t="shared" si="1"/>
        <v>1664.2</v>
      </c>
      <c r="E4" s="94"/>
      <c r="F4" s="94">
        <f t="shared" si="2"/>
        <v>988.75</v>
      </c>
      <c r="G4" s="94">
        <f t="shared" si="3"/>
        <v>1785.5250000000001</v>
      </c>
      <c r="H4" s="94">
        <f t="shared" si="4"/>
        <v>1254.3416666666667</v>
      </c>
      <c r="I4" s="95">
        <v>0</v>
      </c>
      <c r="J4" s="96">
        <f t="shared" si="5"/>
        <v>139.16502677777777</v>
      </c>
      <c r="K4" s="97">
        <f t="shared" si="6"/>
        <v>208.74754016666668</v>
      </c>
      <c r="L4" s="97">
        <f t="shared" si="7"/>
        <v>0</v>
      </c>
    </row>
    <row r="5" spans="1:12" x14ac:dyDescent="0.2">
      <c r="A5" s="98">
        <v>426</v>
      </c>
      <c r="B5" s="99">
        <v>600</v>
      </c>
      <c r="C5" s="97">
        <f t="shared" si="0"/>
        <v>891.76</v>
      </c>
      <c r="D5" s="97">
        <f t="shared" si="1"/>
        <v>1337.64</v>
      </c>
      <c r="E5" s="97"/>
      <c r="F5" s="97">
        <f t="shared" si="2"/>
        <v>871</v>
      </c>
      <c r="G5" s="94">
        <f t="shared" si="3"/>
        <v>1509.2050000000002</v>
      </c>
      <c r="H5" s="94">
        <f t="shared" si="4"/>
        <v>1083.7349999999999</v>
      </c>
      <c r="I5" s="95">
        <v>0</v>
      </c>
      <c r="J5" s="96">
        <f t="shared" si="5"/>
        <v>96.643152360000002</v>
      </c>
      <c r="K5" s="97">
        <f t="shared" si="6"/>
        <v>144.96472853999998</v>
      </c>
      <c r="L5" s="97">
        <f t="shared" si="7"/>
        <v>0</v>
      </c>
    </row>
    <row r="6" spans="1:12" x14ac:dyDescent="0.2">
      <c r="A6" s="98">
        <v>325</v>
      </c>
      <c r="B6" s="99">
        <v>450</v>
      </c>
      <c r="C6" s="97">
        <f t="shared" si="0"/>
        <v>680.33333333333337</v>
      </c>
      <c r="D6" s="97">
        <f t="shared" si="1"/>
        <v>1020.5</v>
      </c>
      <c r="E6" s="97"/>
      <c r="F6" s="97">
        <f t="shared" si="2"/>
        <v>753.25</v>
      </c>
      <c r="G6" s="94">
        <f t="shared" si="3"/>
        <v>1234.0625</v>
      </c>
      <c r="H6" s="94">
        <f t="shared" si="4"/>
        <v>913.52083333333337</v>
      </c>
      <c r="I6" s="95">
        <v>1</v>
      </c>
      <c r="J6" s="96">
        <f t="shared" si="5"/>
        <v>62.149867361111113</v>
      </c>
      <c r="K6" s="97">
        <f t="shared" si="6"/>
        <v>93.22480104166668</v>
      </c>
      <c r="L6" s="97">
        <f t="shared" si="7"/>
        <v>62.149867361111113</v>
      </c>
    </row>
    <row r="7" spans="1:12" x14ac:dyDescent="0.2">
      <c r="A7" s="98">
        <v>273</v>
      </c>
      <c r="B7" s="99">
        <v>375</v>
      </c>
      <c r="C7" s="97">
        <f t="shared" si="0"/>
        <v>571.48</v>
      </c>
      <c r="D7" s="97">
        <f t="shared" si="1"/>
        <v>857.22</v>
      </c>
      <c r="E7" s="97"/>
      <c r="F7" s="97">
        <f t="shared" si="2"/>
        <v>694.375</v>
      </c>
      <c r="G7" s="94">
        <f t="shared" si="3"/>
        <v>1095.9025000000001</v>
      </c>
      <c r="H7" s="94">
        <f t="shared" si="4"/>
        <v>828.21750000000009</v>
      </c>
      <c r="I7" s="95">
        <v>3</v>
      </c>
      <c r="J7" s="96">
        <f t="shared" si="5"/>
        <v>47.330973690000008</v>
      </c>
      <c r="K7" s="97">
        <f t="shared" si="6"/>
        <v>70.996460535000011</v>
      </c>
      <c r="L7" s="97">
        <f t="shared" si="7"/>
        <v>141.99292107000002</v>
      </c>
    </row>
    <row r="8" spans="1:12" x14ac:dyDescent="0.2">
      <c r="A8" s="98">
        <v>219</v>
      </c>
      <c r="B8" s="99">
        <v>300</v>
      </c>
      <c r="C8" s="97">
        <f t="shared" si="0"/>
        <v>458.44</v>
      </c>
      <c r="D8" s="97">
        <f t="shared" si="1"/>
        <v>687.66000000000008</v>
      </c>
      <c r="E8" s="97"/>
      <c r="F8" s="97">
        <f t="shared" si="2"/>
        <v>635.5</v>
      </c>
      <c r="G8" s="94">
        <f t="shared" si="3"/>
        <v>956.95749999999998</v>
      </c>
      <c r="H8" s="94">
        <f t="shared" si="4"/>
        <v>742.65250000000003</v>
      </c>
      <c r="I8" s="95">
        <v>1</v>
      </c>
      <c r="J8" s="96">
        <f t="shared" si="5"/>
        <v>34.046161210000001</v>
      </c>
      <c r="K8" s="97">
        <f t="shared" si="6"/>
        <v>51.069241815000012</v>
      </c>
      <c r="L8" s="97">
        <f t="shared" si="7"/>
        <v>34.046161210000001</v>
      </c>
    </row>
    <row r="9" spans="1:12" x14ac:dyDescent="0.2">
      <c r="A9" s="98">
        <v>159</v>
      </c>
      <c r="B9" s="99">
        <v>225</v>
      </c>
      <c r="C9" s="97">
        <f t="shared" si="0"/>
        <v>332.84000000000003</v>
      </c>
      <c r="D9" s="97">
        <f t="shared" si="1"/>
        <v>499.26000000000005</v>
      </c>
      <c r="E9" s="97"/>
      <c r="F9" s="97">
        <f t="shared" si="2"/>
        <v>576.625</v>
      </c>
      <c r="G9" s="94">
        <f t="shared" si="3"/>
        <v>815.65750000000003</v>
      </c>
      <c r="H9" s="94">
        <f t="shared" si="4"/>
        <v>656.30250000000001</v>
      </c>
      <c r="I9" s="95">
        <v>0</v>
      </c>
      <c r="J9" s="96">
        <f t="shared" si="5"/>
        <v>21.844372410000002</v>
      </c>
      <c r="K9" s="97">
        <f t="shared" si="6"/>
        <v>32.766558615000008</v>
      </c>
      <c r="L9" s="97">
        <f t="shared" si="7"/>
        <v>0</v>
      </c>
    </row>
    <row r="10" spans="1:12" x14ac:dyDescent="0.2">
      <c r="A10" s="98">
        <v>133</v>
      </c>
      <c r="B10" s="99">
        <v>190</v>
      </c>
      <c r="C10" s="97">
        <f t="shared" si="0"/>
        <v>278.41333333333336</v>
      </c>
      <c r="D10" s="97">
        <f t="shared" si="1"/>
        <v>417.62</v>
      </c>
      <c r="E10" s="97"/>
      <c r="F10" s="97">
        <f t="shared" si="2"/>
        <v>549.15</v>
      </c>
      <c r="G10" s="94">
        <f t="shared" si="3"/>
        <v>750.50250000000005</v>
      </c>
      <c r="H10" s="94">
        <f t="shared" si="4"/>
        <v>616.26750000000004</v>
      </c>
      <c r="I10" s="95">
        <v>0</v>
      </c>
      <c r="J10" s="96">
        <f t="shared" si="5"/>
        <v>17.157708890000002</v>
      </c>
      <c r="K10" s="97">
        <f t="shared" si="6"/>
        <v>25.736563335000003</v>
      </c>
      <c r="L10" s="97">
        <f t="shared" si="7"/>
        <v>0</v>
      </c>
    </row>
    <row r="11" spans="1:12" x14ac:dyDescent="0.2">
      <c r="A11" s="100"/>
      <c r="B11" s="101"/>
      <c r="C11" s="102"/>
      <c r="D11" s="102"/>
      <c r="E11" s="102"/>
      <c r="F11" s="102"/>
      <c r="G11" s="102"/>
      <c r="H11" s="102"/>
      <c r="I11" s="102"/>
      <c r="J11" s="102"/>
      <c r="K11" s="102"/>
      <c r="L11" s="103">
        <f>SUM(L3:L10)</f>
        <v>238.18894964111115</v>
      </c>
    </row>
    <row r="12" spans="1:12" x14ac:dyDescent="0.2">
      <c r="A12" s="100"/>
      <c r="B12" s="101"/>
      <c r="C12" s="102"/>
      <c r="D12" s="102"/>
      <c r="E12" s="102"/>
      <c r="F12" s="102"/>
      <c r="G12" s="102"/>
      <c r="H12" s="102"/>
      <c r="I12" s="102"/>
      <c r="J12" s="102"/>
      <c r="K12" s="102"/>
      <c r="L12" s="104"/>
    </row>
    <row r="13" spans="1:12" x14ac:dyDescent="0.2">
      <c r="A13" s="238" t="s">
        <v>96</v>
      </c>
      <c r="B13" s="238"/>
      <c r="C13" s="238"/>
      <c r="D13" s="238"/>
      <c r="E13" s="238"/>
      <c r="F13" s="238"/>
      <c r="G13" s="238"/>
    </row>
    <row r="14" spans="1:12" x14ac:dyDescent="0.2">
      <c r="A14" s="238"/>
      <c r="B14" s="238"/>
      <c r="C14" s="238"/>
      <c r="D14" s="238"/>
      <c r="E14" s="238"/>
      <c r="F14" s="238"/>
      <c r="G14" s="238"/>
    </row>
    <row r="15" spans="1:12" ht="13.5" thickBot="1" x14ac:dyDescent="0.25">
      <c r="A15" s="238"/>
      <c r="B15" s="238"/>
      <c r="C15" s="238"/>
      <c r="D15" s="238"/>
      <c r="E15" s="238"/>
      <c r="F15" s="238"/>
      <c r="G15" s="238"/>
    </row>
    <row r="16" spans="1:12" ht="45" x14ac:dyDescent="0.2">
      <c r="A16" s="86" t="s">
        <v>90</v>
      </c>
      <c r="B16" s="87" t="s">
        <v>91</v>
      </c>
      <c r="C16" s="88" t="s">
        <v>92</v>
      </c>
      <c r="D16" s="88" t="s">
        <v>93</v>
      </c>
      <c r="E16" s="88" t="s">
        <v>97</v>
      </c>
      <c r="F16" s="88" t="s">
        <v>94</v>
      </c>
      <c r="G16" s="88" t="s">
        <v>95</v>
      </c>
      <c r="H16" s="108" t="s">
        <v>88</v>
      </c>
    </row>
    <row r="17" spans="1:12" x14ac:dyDescent="0.2">
      <c r="A17" s="92">
        <v>630</v>
      </c>
      <c r="B17" s="93">
        <v>8</v>
      </c>
      <c r="C17" s="107">
        <f>B17*2.5+40</f>
        <v>60</v>
      </c>
      <c r="D17" s="94">
        <f>PI()*(A17)</f>
        <v>1979.2033717615698</v>
      </c>
      <c r="E17" s="94">
        <v>0</v>
      </c>
      <c r="F17" s="109">
        <f>D17*(C17*2)/10000</f>
        <v>23.750440461138837</v>
      </c>
      <c r="G17" s="110"/>
      <c r="H17" s="94">
        <f>SUM(E17*F17)</f>
        <v>0</v>
      </c>
    </row>
    <row r="18" spans="1:12" x14ac:dyDescent="0.2">
      <c r="A18" s="92">
        <v>0</v>
      </c>
      <c r="B18" s="93">
        <v>13</v>
      </c>
      <c r="C18" s="107">
        <f>B18*2.5+40</f>
        <v>72.5</v>
      </c>
      <c r="D18" s="94">
        <f>PI()*(A18)</f>
        <v>0</v>
      </c>
      <c r="E18" s="94">
        <v>0</v>
      </c>
      <c r="F18" s="109">
        <f>D18*(C18*2)/10000</f>
        <v>0</v>
      </c>
      <c r="G18" s="110"/>
      <c r="H18" s="94">
        <f>SUM(E18*F18)</f>
        <v>0</v>
      </c>
    </row>
    <row r="19" spans="1:12" x14ac:dyDescent="0.2">
      <c r="A19" s="92">
        <v>0</v>
      </c>
      <c r="B19" s="93">
        <v>10</v>
      </c>
      <c r="C19" s="107">
        <f>B19*2.5+40</f>
        <v>65</v>
      </c>
      <c r="D19" s="94">
        <f>PI()*(A19)</f>
        <v>0</v>
      </c>
      <c r="E19" s="94">
        <v>0</v>
      </c>
      <c r="F19" s="109">
        <f>D19*(C19*2)/10000</f>
        <v>0</v>
      </c>
      <c r="G19" s="110"/>
      <c r="H19" s="94">
        <f>SUM(E19*F19)</f>
        <v>0</v>
      </c>
    </row>
    <row r="20" spans="1:12" x14ac:dyDescent="0.2">
      <c r="A20" s="92">
        <v>0</v>
      </c>
      <c r="B20" s="93">
        <v>11</v>
      </c>
      <c r="C20" s="107">
        <f>B20*2.5+40</f>
        <v>67.5</v>
      </c>
      <c r="D20" s="94">
        <f>PI()*(A20)</f>
        <v>0</v>
      </c>
      <c r="E20" s="94">
        <v>0</v>
      </c>
      <c r="F20" s="109">
        <f>D20*(C20*2)/10000</f>
        <v>0</v>
      </c>
      <c r="G20" s="110"/>
      <c r="H20" s="94">
        <f>SUM(E20*F20)</f>
        <v>0</v>
      </c>
    </row>
    <row r="21" spans="1:12" x14ac:dyDescent="0.2">
      <c r="H21" s="111">
        <f>SUM(H14:H20)</f>
        <v>0</v>
      </c>
    </row>
    <row r="22" spans="1:12" x14ac:dyDescent="0.2">
      <c r="A22" s="100"/>
      <c r="B22" s="101"/>
      <c r="C22" s="102"/>
      <c r="D22" s="102"/>
      <c r="E22" s="102"/>
      <c r="F22" s="102"/>
      <c r="G22" s="102"/>
      <c r="H22" s="102"/>
      <c r="I22" s="102"/>
      <c r="J22" s="102"/>
      <c r="K22" s="102"/>
      <c r="L22" s="104"/>
    </row>
    <row r="23" spans="1:12" hidden="1" x14ac:dyDescent="0.2">
      <c r="A23" s="238" t="s">
        <v>89</v>
      </c>
      <c r="B23" s="238"/>
      <c r="C23" s="238"/>
      <c r="D23" s="238"/>
      <c r="E23" s="238"/>
      <c r="F23" s="238"/>
      <c r="G23" s="238"/>
    </row>
    <row r="24" spans="1:12" hidden="1" x14ac:dyDescent="0.2">
      <c r="A24" s="238"/>
      <c r="B24" s="238"/>
      <c r="C24" s="238"/>
      <c r="D24" s="238"/>
      <c r="E24" s="238"/>
      <c r="F24" s="238"/>
      <c r="G24" s="238"/>
    </row>
    <row r="25" spans="1:12" hidden="1" x14ac:dyDescent="0.2">
      <c r="A25" s="238"/>
      <c r="B25" s="238"/>
      <c r="C25" s="238"/>
      <c r="D25" s="238"/>
      <c r="E25" s="238"/>
      <c r="F25" s="238"/>
      <c r="G25" s="238"/>
    </row>
    <row r="26" spans="1:12" s="91" customFormat="1" ht="47.25" hidden="1" customHeight="1" x14ac:dyDescent="0.2">
      <c r="A26" s="86" t="s">
        <v>90</v>
      </c>
      <c r="B26" s="87" t="s">
        <v>91</v>
      </c>
      <c r="C26" s="88" t="s">
        <v>92</v>
      </c>
      <c r="D26" s="88" t="s">
        <v>93</v>
      </c>
      <c r="E26" s="88"/>
      <c r="F26" s="88" t="s">
        <v>94</v>
      </c>
      <c r="G26" s="105" t="s">
        <v>95</v>
      </c>
      <c r="H26" s="106"/>
      <c r="I26" s="106"/>
    </row>
    <row r="27" spans="1:12" hidden="1" x14ac:dyDescent="0.2">
      <c r="A27" s="92">
        <v>133</v>
      </c>
      <c r="B27" s="93">
        <v>10</v>
      </c>
      <c r="C27" s="107">
        <v>40</v>
      </c>
      <c r="D27" s="94">
        <f t="shared" ref="D27:D51" si="8">PI()*(A27)</f>
        <v>417.83182292744249</v>
      </c>
      <c r="E27" s="94"/>
      <c r="F27" s="94">
        <f t="shared" ref="F27:F51" si="9">D27*(B27+C27*2)/10000</f>
        <v>3.7604864063469825</v>
      </c>
      <c r="G27" s="94">
        <f>((((A27+40)*PI()/2)^2-(A27/2*PI())^2)+PI()*A27*(20+B27))/10000</f>
        <v>4.27359441551567</v>
      </c>
    </row>
    <row r="28" spans="1:12" hidden="1" x14ac:dyDescent="0.2">
      <c r="A28" s="92">
        <v>133</v>
      </c>
      <c r="B28" s="93">
        <v>15</v>
      </c>
      <c r="C28" s="107">
        <v>40</v>
      </c>
      <c r="D28" s="94">
        <f t="shared" si="8"/>
        <v>417.83182292744249</v>
      </c>
      <c r="E28" s="94"/>
      <c r="F28" s="94">
        <f t="shared" si="9"/>
        <v>3.9694023178107041</v>
      </c>
      <c r="G28" s="94">
        <f t="shared" ref="G28:G51" si="10">((((A28+40)*PI()/2)^2-(A28/2*PI())^2)+PI()*A28*(20+B28))/10000</f>
        <v>4.4825103269793916</v>
      </c>
    </row>
    <row r="29" spans="1:12" hidden="1" x14ac:dyDescent="0.2">
      <c r="A29" s="92">
        <v>133</v>
      </c>
      <c r="B29" s="93">
        <v>13</v>
      </c>
      <c r="C29" s="107">
        <v>40</v>
      </c>
      <c r="D29" s="94">
        <f t="shared" si="8"/>
        <v>417.83182292744249</v>
      </c>
      <c r="E29" s="94"/>
      <c r="F29" s="94">
        <f t="shared" si="9"/>
        <v>3.8858359532252149</v>
      </c>
      <c r="G29" s="94">
        <f t="shared" si="10"/>
        <v>4.3989439623939033</v>
      </c>
    </row>
    <row r="30" spans="1:12" hidden="1" x14ac:dyDescent="0.2">
      <c r="A30" s="92">
        <v>194</v>
      </c>
      <c r="B30" s="93">
        <v>15</v>
      </c>
      <c r="C30" s="107">
        <v>40</v>
      </c>
      <c r="D30" s="94">
        <f t="shared" si="8"/>
        <v>609.46897479641984</v>
      </c>
      <c r="E30" s="94"/>
      <c r="F30" s="94">
        <f t="shared" si="9"/>
        <v>5.7899552605659883</v>
      </c>
      <c r="G30" s="94">
        <f t="shared" si="10"/>
        <v>6.3573320954537147</v>
      </c>
      <c r="H30" s="85"/>
      <c r="I30" s="85"/>
    </row>
    <row r="31" spans="1:12" hidden="1" x14ac:dyDescent="0.2">
      <c r="A31" s="92">
        <v>159</v>
      </c>
      <c r="B31" s="93">
        <v>13</v>
      </c>
      <c r="C31" s="107">
        <v>40</v>
      </c>
      <c r="D31" s="94">
        <f t="shared" si="8"/>
        <v>499.51323192077712</v>
      </c>
      <c r="E31" s="94"/>
      <c r="F31" s="94">
        <f t="shared" si="9"/>
        <v>4.645473056863227</v>
      </c>
      <c r="G31" s="94">
        <f t="shared" si="10"/>
        <v>5.1817120409285549</v>
      </c>
      <c r="H31" s="85"/>
      <c r="I31" s="85"/>
    </row>
    <row r="32" spans="1:12" hidden="1" x14ac:dyDescent="0.2">
      <c r="A32" s="92">
        <v>159</v>
      </c>
      <c r="B32" s="93">
        <v>17</v>
      </c>
      <c r="C32" s="107">
        <v>40</v>
      </c>
      <c r="D32" s="94">
        <f t="shared" si="8"/>
        <v>499.51323192077712</v>
      </c>
      <c r="E32" s="94"/>
      <c r="F32" s="94">
        <f t="shared" si="9"/>
        <v>4.8452783496315384</v>
      </c>
      <c r="G32" s="94">
        <f t="shared" si="10"/>
        <v>5.3815173336968654</v>
      </c>
      <c r="H32" s="85"/>
      <c r="I32" s="85"/>
    </row>
    <row r="33" spans="1:9" hidden="1" x14ac:dyDescent="0.2">
      <c r="A33" s="92">
        <v>159</v>
      </c>
      <c r="B33" s="93">
        <v>20</v>
      </c>
      <c r="C33" s="107">
        <v>40</v>
      </c>
      <c r="D33" s="94">
        <f t="shared" si="8"/>
        <v>499.51323192077712</v>
      </c>
      <c r="E33" s="94"/>
      <c r="F33" s="94">
        <f t="shared" si="9"/>
        <v>4.9951323192077712</v>
      </c>
      <c r="G33" s="94">
        <f t="shared" si="10"/>
        <v>5.5313713032730982</v>
      </c>
      <c r="H33" s="85"/>
      <c r="I33" s="85"/>
    </row>
    <row r="34" spans="1:9" hidden="1" x14ac:dyDescent="0.2">
      <c r="A34" s="92">
        <v>159</v>
      </c>
      <c r="B34" s="93">
        <v>10</v>
      </c>
      <c r="C34" s="107">
        <v>40</v>
      </c>
      <c r="D34" s="94">
        <f t="shared" si="8"/>
        <v>499.51323192077712</v>
      </c>
      <c r="E34" s="94"/>
      <c r="F34" s="94">
        <f t="shared" si="9"/>
        <v>4.4956190872869941</v>
      </c>
      <c r="G34" s="94">
        <f t="shared" si="10"/>
        <v>5.031858071352322</v>
      </c>
      <c r="H34" s="85"/>
      <c r="I34" s="85"/>
    </row>
    <row r="35" spans="1:9" hidden="1" x14ac:dyDescent="0.2">
      <c r="A35" s="92">
        <v>219</v>
      </c>
      <c r="B35" s="93">
        <v>10</v>
      </c>
      <c r="C35" s="107">
        <v>40</v>
      </c>
      <c r="D35" s="94">
        <f t="shared" si="8"/>
        <v>688.00879113616475</v>
      </c>
      <c r="E35" s="94"/>
      <c r="F35" s="94">
        <f t="shared" si="9"/>
        <v>6.1920791202254826</v>
      </c>
      <c r="G35" s="94">
        <f t="shared" si="10"/>
        <v>6.7816972771292043</v>
      </c>
      <c r="H35" s="85"/>
      <c r="I35" s="85"/>
    </row>
    <row r="36" spans="1:9" hidden="1" x14ac:dyDescent="0.2">
      <c r="A36" s="92">
        <v>219</v>
      </c>
      <c r="B36" s="93">
        <v>10</v>
      </c>
      <c r="C36" s="107">
        <v>40</v>
      </c>
      <c r="D36" s="94">
        <f t="shared" si="8"/>
        <v>688.00879113616475</v>
      </c>
      <c r="E36" s="94"/>
      <c r="F36" s="94">
        <f t="shared" si="9"/>
        <v>6.1920791202254826</v>
      </c>
      <c r="G36" s="94">
        <f t="shared" si="10"/>
        <v>6.7816972771292043</v>
      </c>
      <c r="H36" s="85"/>
      <c r="I36" s="85"/>
    </row>
    <row r="37" spans="1:9" hidden="1" x14ac:dyDescent="0.2">
      <c r="A37" s="92">
        <v>219</v>
      </c>
      <c r="B37" s="93">
        <v>10</v>
      </c>
      <c r="C37" s="107">
        <v>40</v>
      </c>
      <c r="D37" s="94">
        <f t="shared" si="8"/>
        <v>688.00879113616475</v>
      </c>
      <c r="E37" s="94"/>
      <c r="F37" s="94">
        <f t="shared" si="9"/>
        <v>6.1920791202254826</v>
      </c>
      <c r="G37" s="94">
        <f t="shared" si="10"/>
        <v>6.7816972771292043</v>
      </c>
      <c r="H37" s="85"/>
      <c r="I37" s="85"/>
    </row>
    <row r="38" spans="1:9" hidden="1" x14ac:dyDescent="0.2">
      <c r="A38" s="92">
        <v>273</v>
      </c>
      <c r="B38" s="93">
        <v>10</v>
      </c>
      <c r="C38" s="107">
        <v>40</v>
      </c>
      <c r="D38" s="94">
        <f t="shared" si="8"/>
        <v>857.65479443001357</v>
      </c>
      <c r="E38" s="94"/>
      <c r="F38" s="94">
        <f t="shared" si="9"/>
        <v>7.7188931498701221</v>
      </c>
      <c r="G38" s="94">
        <f t="shared" si="10"/>
        <v>8.3565525623284014</v>
      </c>
      <c r="H38" s="85"/>
      <c r="I38" s="85"/>
    </row>
    <row r="39" spans="1:9" hidden="1" x14ac:dyDescent="0.2">
      <c r="A39" s="92">
        <v>273</v>
      </c>
      <c r="B39" s="93">
        <v>10</v>
      </c>
      <c r="C39" s="107">
        <v>40</v>
      </c>
      <c r="D39" s="94">
        <f t="shared" si="8"/>
        <v>857.65479443001357</v>
      </c>
      <c r="E39" s="94"/>
      <c r="F39" s="94">
        <f t="shared" si="9"/>
        <v>7.7188931498701221</v>
      </c>
      <c r="G39" s="94">
        <f t="shared" si="10"/>
        <v>8.3565525623284014</v>
      </c>
      <c r="H39" s="85"/>
      <c r="I39" s="85"/>
    </row>
    <row r="40" spans="1:9" hidden="1" x14ac:dyDescent="0.2">
      <c r="A40" s="92">
        <v>273</v>
      </c>
      <c r="B40" s="93">
        <v>10</v>
      </c>
      <c r="C40" s="107">
        <v>40</v>
      </c>
      <c r="D40" s="94">
        <f t="shared" si="8"/>
        <v>857.65479443001357</v>
      </c>
      <c r="E40" s="94"/>
      <c r="F40" s="94">
        <f t="shared" si="9"/>
        <v>7.7188931498701221</v>
      </c>
      <c r="G40" s="94">
        <f t="shared" si="10"/>
        <v>8.3565525623284014</v>
      </c>
      <c r="H40" s="85"/>
      <c r="I40" s="85"/>
    </row>
    <row r="41" spans="1:9" hidden="1" x14ac:dyDescent="0.2">
      <c r="A41" s="92">
        <v>325</v>
      </c>
      <c r="B41" s="93">
        <v>25</v>
      </c>
      <c r="C41" s="107">
        <v>40</v>
      </c>
      <c r="D41" s="94">
        <f t="shared" si="8"/>
        <v>1021.0176124166827</v>
      </c>
      <c r="E41" s="94"/>
      <c r="F41" s="94">
        <f t="shared" si="9"/>
        <v>10.720684930375169</v>
      </c>
      <c r="G41" s="94">
        <f t="shared" si="10"/>
        <v>11.404606292626738</v>
      </c>
      <c r="H41" s="85"/>
      <c r="I41" s="85"/>
    </row>
    <row r="42" spans="1:9" hidden="1" x14ac:dyDescent="0.2">
      <c r="A42" s="92">
        <v>325</v>
      </c>
      <c r="B42" s="93">
        <v>36</v>
      </c>
      <c r="C42" s="107">
        <v>40</v>
      </c>
      <c r="D42" s="94">
        <f t="shared" si="8"/>
        <v>1021.0176124166827</v>
      </c>
      <c r="E42" s="94"/>
      <c r="F42" s="94">
        <f t="shared" si="9"/>
        <v>11.843804304033519</v>
      </c>
      <c r="G42" s="94">
        <f t="shared" si="10"/>
        <v>12.527725666285091</v>
      </c>
      <c r="H42" s="85"/>
      <c r="I42" s="85"/>
    </row>
    <row r="43" spans="1:9" hidden="1" x14ac:dyDescent="0.2">
      <c r="A43" s="92">
        <v>325</v>
      </c>
      <c r="B43" s="93">
        <v>24</v>
      </c>
      <c r="C43" s="107">
        <v>40</v>
      </c>
      <c r="D43" s="94">
        <f t="shared" si="8"/>
        <v>1021.0176124166827</v>
      </c>
      <c r="E43" s="94"/>
      <c r="F43" s="94">
        <f t="shared" si="9"/>
        <v>10.618583169133499</v>
      </c>
      <c r="G43" s="94">
        <f t="shared" si="10"/>
        <v>11.302504531385072</v>
      </c>
      <c r="H43" s="85"/>
      <c r="I43" s="85"/>
    </row>
    <row r="44" spans="1:9" hidden="1" x14ac:dyDescent="0.2">
      <c r="A44" s="92">
        <v>377</v>
      </c>
      <c r="B44" s="93">
        <v>45</v>
      </c>
      <c r="C44" s="107">
        <v>40</v>
      </c>
      <c r="D44" s="94">
        <f t="shared" si="8"/>
        <v>1184.380430403352</v>
      </c>
      <c r="E44" s="94"/>
      <c r="F44" s="94">
        <f t="shared" si="9"/>
        <v>14.8047553800419</v>
      </c>
      <c r="G44" s="94">
        <f t="shared" si="10"/>
        <v>15.534938692086744</v>
      </c>
      <c r="H44" s="85"/>
      <c r="I44" s="85"/>
    </row>
    <row r="45" spans="1:9" hidden="1" x14ac:dyDescent="0.2">
      <c r="A45" s="92">
        <v>377</v>
      </c>
      <c r="B45" s="93">
        <v>50</v>
      </c>
      <c r="C45" s="107">
        <v>40</v>
      </c>
      <c r="D45" s="94">
        <f t="shared" si="8"/>
        <v>1184.380430403352</v>
      </c>
      <c r="E45" s="94"/>
      <c r="F45" s="94">
        <f t="shared" si="9"/>
        <v>15.396945595243576</v>
      </c>
      <c r="G45" s="94">
        <f t="shared" si="10"/>
        <v>16.127128907288419</v>
      </c>
      <c r="H45" s="85"/>
      <c r="I45" s="85"/>
    </row>
    <row r="46" spans="1:9" hidden="1" x14ac:dyDescent="0.2">
      <c r="A46" s="92">
        <v>377</v>
      </c>
      <c r="B46" s="93">
        <v>50</v>
      </c>
      <c r="C46" s="107">
        <v>40</v>
      </c>
      <c r="D46" s="94">
        <f t="shared" si="8"/>
        <v>1184.380430403352</v>
      </c>
      <c r="E46" s="94"/>
      <c r="F46" s="94">
        <f t="shared" si="9"/>
        <v>15.396945595243576</v>
      </c>
      <c r="G46" s="94">
        <f t="shared" si="10"/>
        <v>16.127128907288419</v>
      </c>
      <c r="H46" s="85"/>
      <c r="I46" s="85"/>
    </row>
    <row r="47" spans="1:9" hidden="1" x14ac:dyDescent="0.2">
      <c r="A47" s="92">
        <v>426</v>
      </c>
      <c r="B47" s="93">
        <v>35</v>
      </c>
      <c r="C47" s="107">
        <v>40</v>
      </c>
      <c r="D47" s="94">
        <f t="shared" si="8"/>
        <v>1338.3184704292519</v>
      </c>
      <c r="E47" s="94"/>
      <c r="F47" s="94">
        <f t="shared" si="9"/>
        <v>15.390662409936395</v>
      </c>
      <c r="G47" s="94">
        <f t="shared" si="10"/>
        <v>16.164438713132597</v>
      </c>
      <c r="H47" s="85"/>
      <c r="I47" s="85"/>
    </row>
    <row r="48" spans="1:9" hidden="1" x14ac:dyDescent="0.2">
      <c r="A48" s="92">
        <v>1420</v>
      </c>
      <c r="B48" s="93">
        <v>14</v>
      </c>
      <c r="C48" s="107">
        <v>40</v>
      </c>
      <c r="D48" s="94">
        <f t="shared" si="8"/>
        <v>4461.0615680975061</v>
      </c>
      <c r="E48" s="94"/>
      <c r="F48" s="94">
        <f t="shared" si="9"/>
        <v>41.933978740116558</v>
      </c>
      <c r="G48" s="94">
        <f t="shared" si="10"/>
        <v>43.592070006669012</v>
      </c>
      <c r="H48" s="85"/>
      <c r="I48" s="85"/>
    </row>
    <row r="49" spans="1:9" hidden="1" x14ac:dyDescent="0.2">
      <c r="A49" s="92">
        <v>630</v>
      </c>
      <c r="B49" s="93">
        <v>12</v>
      </c>
      <c r="C49" s="107">
        <v>40</v>
      </c>
      <c r="D49" s="94">
        <f t="shared" si="8"/>
        <v>1979.2033717615698</v>
      </c>
      <c r="E49" s="94"/>
      <c r="F49" s="94">
        <f t="shared" si="9"/>
        <v>18.208671020206442</v>
      </c>
      <c r="G49" s="94">
        <f t="shared" si="10"/>
        <v>19.163936511053176</v>
      </c>
      <c r="H49" s="85"/>
      <c r="I49" s="85"/>
    </row>
    <row r="50" spans="1:9" hidden="1" x14ac:dyDescent="0.2">
      <c r="A50" s="92">
        <v>1020</v>
      </c>
      <c r="B50" s="93">
        <v>10</v>
      </c>
      <c r="C50" s="107">
        <v>40</v>
      </c>
      <c r="D50" s="94">
        <f t="shared" si="8"/>
        <v>3204.424506661589</v>
      </c>
      <c r="E50" s="94"/>
      <c r="F50" s="94">
        <f t="shared" si="9"/>
        <v>28.839820559954301</v>
      </c>
      <c r="G50" s="94">
        <f t="shared" si="10"/>
        <v>30.142050674250623</v>
      </c>
      <c r="H50" s="85"/>
      <c r="I50" s="85"/>
    </row>
    <row r="51" spans="1:9" hidden="1" x14ac:dyDescent="0.2">
      <c r="A51" s="93">
        <v>1220</v>
      </c>
      <c r="B51" s="93">
        <v>10</v>
      </c>
      <c r="C51" s="107">
        <v>40</v>
      </c>
      <c r="D51" s="94">
        <f t="shared" si="8"/>
        <v>3832.7430373795478</v>
      </c>
      <c r="E51" s="94"/>
      <c r="F51" s="94">
        <f t="shared" si="9"/>
        <v>34.494687336415929</v>
      </c>
      <c r="G51" s="94">
        <f t="shared" si="10"/>
        <v>35.974848026840249</v>
      </c>
      <c r="H51" s="85"/>
      <c r="I51" s="85"/>
    </row>
    <row r="53" spans="1:9" x14ac:dyDescent="0.2">
      <c r="A53" s="238" t="s">
        <v>98</v>
      </c>
      <c r="B53" s="238"/>
      <c r="C53" s="238"/>
      <c r="D53" s="238"/>
      <c r="E53" s="238"/>
      <c r="F53" s="238"/>
      <c r="G53" s="238"/>
      <c r="H53" s="85"/>
      <c r="I53" s="85"/>
    </row>
    <row r="54" spans="1:9" x14ac:dyDescent="0.2">
      <c r="A54" s="238"/>
      <c r="B54" s="238"/>
      <c r="C54" s="238"/>
      <c r="D54" s="238"/>
      <c r="E54" s="238"/>
      <c r="F54" s="238"/>
      <c r="G54" s="238"/>
      <c r="H54" s="85"/>
      <c r="I54" s="85"/>
    </row>
    <row r="55" spans="1:9" ht="13.5" thickBot="1" x14ac:dyDescent="0.25">
      <c r="A55" s="238"/>
      <c r="B55" s="238"/>
      <c r="C55" s="238"/>
      <c r="D55" s="238"/>
      <c r="E55" s="238"/>
      <c r="F55" s="238"/>
      <c r="G55" s="238"/>
      <c r="H55" s="85"/>
      <c r="I55" s="85"/>
    </row>
    <row r="56" spans="1:9" ht="30.75" customHeight="1" x14ac:dyDescent="0.2">
      <c r="A56" s="112" t="s">
        <v>0</v>
      </c>
      <c r="B56" s="113" t="s">
        <v>99</v>
      </c>
      <c r="C56" s="113" t="s">
        <v>100</v>
      </c>
      <c r="D56" s="114" t="s">
        <v>93</v>
      </c>
      <c r="E56" s="114" t="s">
        <v>85</v>
      </c>
      <c r="F56" s="114" t="s">
        <v>101</v>
      </c>
      <c r="G56" s="115" t="s">
        <v>88</v>
      </c>
      <c r="H56" s="85"/>
      <c r="I56" s="85"/>
    </row>
    <row r="57" spans="1:9" x14ac:dyDescent="0.2">
      <c r="A57" s="129" t="s">
        <v>114</v>
      </c>
      <c r="B57" s="92">
        <v>600</v>
      </c>
      <c r="C57" s="93">
        <v>1000</v>
      </c>
      <c r="D57" s="94">
        <f t="shared" ref="D57:D62" si="11">PI()*(B57)</f>
        <v>1884.9555921538758</v>
      </c>
      <c r="E57" s="95">
        <v>0</v>
      </c>
      <c r="F57" s="94">
        <f>D57*C57/10000</f>
        <v>188.49555921538757</v>
      </c>
      <c r="G57" s="94">
        <f t="shared" ref="G57:G62" si="12">SUM(E57*F57)</f>
        <v>0</v>
      </c>
      <c r="H57" s="85"/>
      <c r="I57" s="85"/>
    </row>
    <row r="58" spans="1:9" x14ac:dyDescent="0.2">
      <c r="A58" s="129" t="s">
        <v>114</v>
      </c>
      <c r="B58" s="92">
        <v>500</v>
      </c>
      <c r="C58" s="93">
        <v>800</v>
      </c>
      <c r="D58" s="94">
        <f t="shared" si="11"/>
        <v>1570.7963267948965</v>
      </c>
      <c r="E58" s="95">
        <v>0</v>
      </c>
      <c r="F58" s="94">
        <f>D58*C58*1.5/10000</f>
        <v>188.49555921538757</v>
      </c>
      <c r="G58" s="94">
        <f t="shared" si="12"/>
        <v>0</v>
      </c>
      <c r="H58" s="85"/>
      <c r="I58" s="85"/>
    </row>
    <row r="59" spans="1:9" x14ac:dyDescent="0.2">
      <c r="A59" s="129" t="s">
        <v>114</v>
      </c>
      <c r="B59" s="92">
        <v>400</v>
      </c>
      <c r="C59" s="93">
        <v>600</v>
      </c>
      <c r="D59" s="94">
        <f t="shared" si="11"/>
        <v>1256.6370614359173</v>
      </c>
      <c r="E59" s="95">
        <v>0</v>
      </c>
      <c r="F59" s="94">
        <f>D59*C59*1.5/10000</f>
        <v>113.09733552923257</v>
      </c>
      <c r="G59" s="94">
        <f t="shared" si="12"/>
        <v>0</v>
      </c>
      <c r="H59" s="85"/>
      <c r="I59" s="85"/>
    </row>
    <row r="60" spans="1:9" x14ac:dyDescent="0.2">
      <c r="A60" s="129" t="s">
        <v>115</v>
      </c>
      <c r="B60" s="92">
        <v>250</v>
      </c>
      <c r="C60" s="93">
        <v>180</v>
      </c>
      <c r="D60" s="94">
        <f t="shared" si="11"/>
        <v>785.39816339744823</v>
      </c>
      <c r="E60" s="95">
        <v>1</v>
      </c>
      <c r="F60" s="94">
        <f>D60*C60*1.5/10000</f>
        <v>21.205750411731099</v>
      </c>
      <c r="G60" s="94">
        <f t="shared" si="12"/>
        <v>21.205750411731099</v>
      </c>
      <c r="H60" s="85"/>
      <c r="I60" s="85"/>
    </row>
    <row r="61" spans="1:9" x14ac:dyDescent="0.2">
      <c r="A61" s="129" t="s">
        <v>114</v>
      </c>
      <c r="B61" s="92">
        <v>250</v>
      </c>
      <c r="C61" s="93">
        <v>400</v>
      </c>
      <c r="D61" s="94">
        <f t="shared" si="11"/>
        <v>785.39816339744823</v>
      </c>
      <c r="E61" s="95">
        <v>1</v>
      </c>
      <c r="F61" s="94">
        <f>D61*C61*1.5/10000</f>
        <v>47.123889803846893</v>
      </c>
      <c r="G61" s="94">
        <f t="shared" si="12"/>
        <v>47.123889803846893</v>
      </c>
      <c r="H61" s="85"/>
      <c r="I61" s="85"/>
    </row>
    <row r="62" spans="1:9" x14ac:dyDescent="0.2">
      <c r="A62" s="129" t="s">
        <v>102</v>
      </c>
      <c r="B62" s="92">
        <v>273</v>
      </c>
      <c r="C62" s="93">
        <v>380</v>
      </c>
      <c r="D62" s="94">
        <f t="shared" si="11"/>
        <v>857.65479443001357</v>
      </c>
      <c r="E62" s="95">
        <v>1</v>
      </c>
      <c r="F62" s="94">
        <f>D62*C62*1.5/10000</f>
        <v>48.886323282510773</v>
      </c>
      <c r="G62" s="94">
        <f t="shared" si="12"/>
        <v>48.886323282510773</v>
      </c>
      <c r="H62" s="85"/>
      <c r="I62" s="85"/>
    </row>
    <row r="63" spans="1:9" x14ac:dyDescent="0.2">
      <c r="G63" s="111">
        <f>SUM(G57:G62)</f>
        <v>117.21596349808877</v>
      </c>
      <c r="H63" s="85"/>
      <c r="I63" s="85"/>
    </row>
    <row r="65" spans="1:9" ht="11.25" customHeight="1" x14ac:dyDescent="0.2">
      <c r="A65" s="245" t="s">
        <v>103</v>
      </c>
      <c r="B65" s="246"/>
      <c r="C65" s="246"/>
      <c r="D65" s="246"/>
      <c r="E65" s="246"/>
      <c r="F65" s="246"/>
      <c r="G65" s="247"/>
      <c r="I65" s="85"/>
    </row>
    <row r="66" spans="1:9" ht="11.25" customHeight="1" x14ac:dyDescent="0.2">
      <c r="A66" s="248"/>
      <c r="B66" s="249"/>
      <c r="C66" s="249"/>
      <c r="D66" s="249"/>
      <c r="E66" s="249"/>
      <c r="F66" s="249"/>
      <c r="G66" s="250"/>
      <c r="I66" s="85"/>
    </row>
    <row r="67" spans="1:9" ht="11.25" customHeight="1" x14ac:dyDescent="0.2">
      <c r="A67" s="251"/>
      <c r="B67" s="252"/>
      <c r="C67" s="252"/>
      <c r="D67" s="252"/>
      <c r="E67" s="252"/>
      <c r="F67" s="252"/>
      <c r="G67" s="253"/>
      <c r="I67" s="85"/>
    </row>
    <row r="69" spans="1:9" x14ac:dyDescent="0.2">
      <c r="E69" s="108" t="s">
        <v>104</v>
      </c>
      <c r="F69" s="108" t="s">
        <v>105</v>
      </c>
      <c r="I69" s="85"/>
    </row>
    <row r="70" spans="1:9" x14ac:dyDescent="0.2">
      <c r="E70" s="94">
        <v>50</v>
      </c>
      <c r="F70" s="94">
        <f>SUM(E70*0.25)</f>
        <v>12.5</v>
      </c>
      <c r="I70" s="85"/>
    </row>
    <row r="72" spans="1:9" x14ac:dyDescent="0.2">
      <c r="A72" s="238" t="s">
        <v>106</v>
      </c>
      <c r="B72" s="238"/>
      <c r="C72" s="238"/>
      <c r="D72" s="238"/>
      <c r="E72" s="238"/>
      <c r="F72" s="238"/>
      <c r="G72" s="238"/>
      <c r="I72" s="85"/>
    </row>
    <row r="73" spans="1:9" x14ac:dyDescent="0.2">
      <c r="A73" s="238"/>
      <c r="B73" s="238"/>
      <c r="C73" s="238"/>
      <c r="D73" s="238"/>
      <c r="E73" s="238"/>
      <c r="F73" s="238"/>
      <c r="G73" s="238"/>
      <c r="I73" s="85"/>
    </row>
    <row r="74" spans="1:9" ht="13.5" thickBot="1" x14ac:dyDescent="0.25">
      <c r="A74" s="238"/>
      <c r="B74" s="238"/>
      <c r="C74" s="238"/>
      <c r="D74" s="238"/>
      <c r="E74" s="238"/>
      <c r="F74" s="238"/>
      <c r="G74" s="238"/>
      <c r="I74" s="85"/>
    </row>
    <row r="75" spans="1:9" ht="45" x14ac:dyDescent="0.2">
      <c r="A75" s="86" t="s">
        <v>90</v>
      </c>
      <c r="B75" s="87" t="s">
        <v>91</v>
      </c>
      <c r="C75" s="88" t="s">
        <v>92</v>
      </c>
      <c r="D75" s="88" t="s">
        <v>93</v>
      </c>
      <c r="E75" s="88" t="s">
        <v>85</v>
      </c>
      <c r="F75" s="88" t="s">
        <v>94</v>
      </c>
      <c r="G75" s="88" t="s">
        <v>95</v>
      </c>
      <c r="H75" s="108" t="s">
        <v>88</v>
      </c>
      <c r="I75" s="85"/>
    </row>
    <row r="76" spans="1:9" x14ac:dyDescent="0.2">
      <c r="A76" s="92">
        <v>630</v>
      </c>
      <c r="B76" s="93">
        <v>8</v>
      </c>
      <c r="C76" s="107">
        <f t="shared" ref="C76:C83" si="13">B76*2.5+40</f>
        <v>60</v>
      </c>
      <c r="D76" s="94">
        <f t="shared" ref="D76:D83" si="14">PI()*(A76)</f>
        <v>1979.2033717615698</v>
      </c>
      <c r="E76" s="95">
        <v>0</v>
      </c>
      <c r="F76" s="109">
        <f t="shared" ref="F76:F83" si="15">D76*(C76*2)/10000</f>
        <v>23.750440461138837</v>
      </c>
      <c r="G76" s="116">
        <f t="shared" ref="G76:G83" si="16">D76*C76/10000</f>
        <v>11.875220230569418</v>
      </c>
      <c r="H76" s="94">
        <f t="shared" ref="H76:H83" si="17">SUM(E76*F76)</f>
        <v>0</v>
      </c>
      <c r="I76" s="85"/>
    </row>
    <row r="77" spans="1:9" x14ac:dyDescent="0.2">
      <c r="A77" s="92">
        <v>530</v>
      </c>
      <c r="B77" s="93">
        <v>8</v>
      </c>
      <c r="C77" s="107">
        <f t="shared" si="13"/>
        <v>60</v>
      </c>
      <c r="D77" s="94">
        <f t="shared" si="14"/>
        <v>1665.0441064025904</v>
      </c>
      <c r="E77" s="95">
        <v>0</v>
      </c>
      <c r="F77" s="109">
        <f t="shared" si="15"/>
        <v>19.980529276831085</v>
      </c>
      <c r="G77" s="116">
        <f t="shared" si="16"/>
        <v>9.9902646384155425</v>
      </c>
      <c r="H77" s="94">
        <f t="shared" si="17"/>
        <v>0</v>
      </c>
      <c r="I77" s="85"/>
    </row>
    <row r="78" spans="1:9" x14ac:dyDescent="0.2">
      <c r="A78" s="92">
        <v>426</v>
      </c>
      <c r="B78" s="93">
        <v>10</v>
      </c>
      <c r="C78" s="107">
        <f t="shared" si="13"/>
        <v>65</v>
      </c>
      <c r="D78" s="94">
        <f t="shared" si="14"/>
        <v>1338.3184704292519</v>
      </c>
      <c r="E78" s="95">
        <v>0</v>
      </c>
      <c r="F78" s="109">
        <f t="shared" si="15"/>
        <v>17.398140115580276</v>
      </c>
      <c r="G78" s="116">
        <f t="shared" si="16"/>
        <v>8.6990700577901379</v>
      </c>
      <c r="H78" s="94">
        <f t="shared" si="17"/>
        <v>0</v>
      </c>
      <c r="I78" s="85"/>
    </row>
    <row r="79" spans="1:9" x14ac:dyDescent="0.2">
      <c r="A79" s="98">
        <v>325</v>
      </c>
      <c r="B79" s="117">
        <v>8</v>
      </c>
      <c r="C79" s="118">
        <f t="shared" si="13"/>
        <v>60</v>
      </c>
      <c r="D79" s="97">
        <f t="shared" si="14"/>
        <v>1021.0176124166827</v>
      </c>
      <c r="E79" s="95">
        <v>3</v>
      </c>
      <c r="F79" s="109">
        <f t="shared" si="15"/>
        <v>12.252211349000193</v>
      </c>
      <c r="G79" s="116">
        <f t="shared" si="16"/>
        <v>6.1261056745000966</v>
      </c>
      <c r="H79" s="94">
        <f t="shared" si="17"/>
        <v>36.756634047000581</v>
      </c>
      <c r="I79" s="85"/>
    </row>
    <row r="80" spans="1:9" x14ac:dyDescent="0.2">
      <c r="A80" s="98">
        <v>273</v>
      </c>
      <c r="B80" s="117">
        <v>7</v>
      </c>
      <c r="C80" s="118">
        <f t="shared" si="13"/>
        <v>57.5</v>
      </c>
      <c r="D80" s="97">
        <f t="shared" si="14"/>
        <v>857.65479443001357</v>
      </c>
      <c r="E80" s="95">
        <v>5</v>
      </c>
      <c r="F80" s="109">
        <f t="shared" si="15"/>
        <v>9.8630301359451558</v>
      </c>
      <c r="G80" s="116">
        <f t="shared" si="16"/>
        <v>4.9315150679725779</v>
      </c>
      <c r="H80" s="94">
        <f t="shared" si="17"/>
        <v>49.315150679725775</v>
      </c>
      <c r="I80" s="85"/>
    </row>
    <row r="81" spans="1:9" x14ac:dyDescent="0.2">
      <c r="A81" s="98">
        <v>219</v>
      </c>
      <c r="B81" s="117">
        <v>7</v>
      </c>
      <c r="C81" s="118">
        <f t="shared" si="13"/>
        <v>57.5</v>
      </c>
      <c r="D81" s="97">
        <f t="shared" si="14"/>
        <v>688.00879113616475</v>
      </c>
      <c r="E81" s="95">
        <v>4</v>
      </c>
      <c r="F81" s="109">
        <f t="shared" si="15"/>
        <v>7.9121010980658948</v>
      </c>
      <c r="G81" s="116">
        <f t="shared" si="16"/>
        <v>3.9560505490329474</v>
      </c>
      <c r="H81" s="94">
        <f t="shared" si="17"/>
        <v>31.648404392263579</v>
      </c>
      <c r="I81" s="85"/>
    </row>
    <row r="82" spans="1:9" x14ac:dyDescent="0.2">
      <c r="A82" s="98">
        <v>159</v>
      </c>
      <c r="B82" s="117">
        <v>7</v>
      </c>
      <c r="C82" s="118">
        <f t="shared" si="13"/>
        <v>57.5</v>
      </c>
      <c r="D82" s="97">
        <f t="shared" si="14"/>
        <v>499.51323192077712</v>
      </c>
      <c r="E82" s="95">
        <v>0</v>
      </c>
      <c r="F82" s="109">
        <f t="shared" si="15"/>
        <v>5.7444021670889374</v>
      </c>
      <c r="G82" s="116">
        <f t="shared" si="16"/>
        <v>2.8722010835444687</v>
      </c>
      <c r="H82" s="94">
        <f t="shared" si="17"/>
        <v>0</v>
      </c>
      <c r="I82" s="85"/>
    </row>
    <row r="83" spans="1:9" x14ac:dyDescent="0.2">
      <c r="A83" s="98">
        <v>133</v>
      </c>
      <c r="B83" s="117">
        <v>4</v>
      </c>
      <c r="C83" s="118">
        <f t="shared" si="13"/>
        <v>50</v>
      </c>
      <c r="D83" s="97">
        <f t="shared" si="14"/>
        <v>417.83182292744249</v>
      </c>
      <c r="E83" s="95">
        <v>0</v>
      </c>
      <c r="F83" s="109">
        <f t="shared" si="15"/>
        <v>4.1783182292744252</v>
      </c>
      <c r="G83" s="116">
        <f t="shared" si="16"/>
        <v>2.0891591146372126</v>
      </c>
      <c r="H83" s="94">
        <f t="shared" si="17"/>
        <v>0</v>
      </c>
      <c r="I83" s="85"/>
    </row>
    <row r="84" spans="1:9" x14ac:dyDescent="0.2">
      <c r="H84" s="111">
        <f>SUM(H76:H83)</f>
        <v>117.72018911898994</v>
      </c>
      <c r="I84" s="85"/>
    </row>
    <row r="86" spans="1:9" x14ac:dyDescent="0.2">
      <c r="A86" s="85" t="s">
        <v>107</v>
      </c>
      <c r="I86" s="85"/>
    </row>
    <row r="87" spans="1:9" x14ac:dyDescent="0.2">
      <c r="A87" s="239"/>
      <c r="B87" s="240"/>
      <c r="C87" s="240"/>
      <c r="D87" s="240"/>
      <c r="E87" s="240"/>
      <c r="F87" s="240"/>
      <c r="G87" s="240"/>
      <c r="I87" s="85"/>
    </row>
    <row r="88" spans="1:9" x14ac:dyDescent="0.2">
      <c r="A88" s="239"/>
      <c r="B88" s="240"/>
      <c r="C88" s="240"/>
      <c r="D88" s="240"/>
      <c r="E88" s="240"/>
      <c r="F88" s="240"/>
      <c r="G88" s="240"/>
      <c r="I88" s="85"/>
    </row>
    <row r="89" spans="1:9" x14ac:dyDescent="0.2">
      <c r="A89" s="239" t="s">
        <v>108</v>
      </c>
      <c r="B89" s="240"/>
      <c r="C89" s="240"/>
      <c r="D89" s="240"/>
      <c r="E89" s="240"/>
      <c r="F89" s="240"/>
      <c r="G89" s="240"/>
      <c r="I89" s="85"/>
    </row>
    <row r="90" spans="1:9" x14ac:dyDescent="0.2">
      <c r="A90" s="119"/>
      <c r="I90" s="85"/>
    </row>
    <row r="92" spans="1:9" ht="15" x14ac:dyDescent="0.2">
      <c r="A92" s="243"/>
      <c r="B92" s="244"/>
      <c r="C92" s="120" t="s">
        <v>109</v>
      </c>
      <c r="D92" s="120" t="s">
        <v>110</v>
      </c>
      <c r="E92" s="120"/>
      <c r="F92" s="120"/>
      <c r="G92" s="120"/>
      <c r="H92" s="120"/>
      <c r="I92" s="85"/>
    </row>
    <row r="93" spans="1:9" ht="15" x14ac:dyDescent="0.2">
      <c r="A93" s="121" t="s">
        <v>111</v>
      </c>
      <c r="B93" s="122"/>
      <c r="C93" s="123">
        <f>SUM(H84+G63+F70+L11)</f>
        <v>485.62510225818983</v>
      </c>
      <c r="D93" s="124">
        <v>16</v>
      </c>
      <c r="E93" s="125"/>
      <c r="F93" s="125"/>
      <c r="G93" s="125">
        <v>3.14</v>
      </c>
      <c r="H93" s="126">
        <f>SUM(C93*D93*G93)</f>
        <v>24397.805137451458</v>
      </c>
      <c r="I93" s="85"/>
    </row>
    <row r="94" spans="1:9" ht="15" x14ac:dyDescent="0.2">
      <c r="A94" s="241" t="s">
        <v>112</v>
      </c>
      <c r="B94" s="242"/>
      <c r="C94" s="120">
        <v>0</v>
      </c>
      <c r="D94" s="120">
        <v>5407</v>
      </c>
      <c r="E94" s="125"/>
      <c r="F94" s="120"/>
      <c r="G94" s="125">
        <v>3.14</v>
      </c>
      <c r="H94" s="125">
        <f>SUM(C94*D94*G94)</f>
        <v>0</v>
      </c>
      <c r="I94" s="85"/>
    </row>
    <row r="95" spans="1:9" x14ac:dyDescent="0.2">
      <c r="G95" s="127" t="s">
        <v>113</v>
      </c>
      <c r="H95" s="128">
        <f>SUM(H93:H94)</f>
        <v>24397.805137451458</v>
      </c>
      <c r="I95" s="85"/>
    </row>
  </sheetData>
  <mergeCells count="11">
    <mergeCell ref="A72:G74"/>
    <mergeCell ref="A1:G1"/>
    <mergeCell ref="A13:G15"/>
    <mergeCell ref="A23:G25"/>
    <mergeCell ref="A53:G55"/>
    <mergeCell ref="A65:G67"/>
    <mergeCell ref="A87:G87"/>
    <mergeCell ref="A88:G88"/>
    <mergeCell ref="A89:G89"/>
    <mergeCell ref="A92:B92"/>
    <mergeCell ref="A94:B9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workbookViewId="0">
      <selection sqref="A1:XFD1048576"/>
    </sheetView>
  </sheetViews>
  <sheetFormatPr defaultRowHeight="12.75" x14ac:dyDescent="0.2"/>
  <cols>
    <col min="1" max="1" width="15.5703125" style="85" customWidth="1"/>
    <col min="2" max="2" width="9.42578125" style="85" customWidth="1"/>
    <col min="3" max="3" width="17" style="84" customWidth="1"/>
    <col min="4" max="5" width="16.140625" style="84" customWidth="1"/>
    <col min="6" max="6" width="14.5703125" style="84" customWidth="1"/>
    <col min="7" max="7" width="12.42578125" style="84" customWidth="1"/>
    <col min="8" max="8" width="12.85546875" style="84" customWidth="1"/>
    <col min="9" max="9" width="10.7109375" style="84" customWidth="1"/>
    <col min="10" max="11" width="10.140625" style="85" customWidth="1"/>
    <col min="12" max="12" width="15.85546875" style="85" customWidth="1"/>
    <col min="13" max="256" width="9.140625" style="85"/>
    <col min="257" max="257" width="15.5703125" style="85" customWidth="1"/>
    <col min="258" max="258" width="9.42578125" style="85" customWidth="1"/>
    <col min="259" max="259" width="17" style="85" customWidth="1"/>
    <col min="260" max="261" width="16.140625" style="85" customWidth="1"/>
    <col min="262" max="262" width="14.5703125" style="85" customWidth="1"/>
    <col min="263" max="263" width="12.42578125" style="85" customWidth="1"/>
    <col min="264" max="264" width="12.85546875" style="85" customWidth="1"/>
    <col min="265" max="265" width="10.7109375" style="85" customWidth="1"/>
    <col min="266" max="267" width="10.140625" style="85" customWidth="1"/>
    <col min="268" max="268" width="15.85546875" style="85" customWidth="1"/>
    <col min="269" max="512" width="9.140625" style="85"/>
    <col min="513" max="513" width="15.5703125" style="85" customWidth="1"/>
    <col min="514" max="514" width="9.42578125" style="85" customWidth="1"/>
    <col min="515" max="515" width="17" style="85" customWidth="1"/>
    <col min="516" max="517" width="16.140625" style="85" customWidth="1"/>
    <col min="518" max="518" width="14.5703125" style="85" customWidth="1"/>
    <col min="519" max="519" width="12.42578125" style="85" customWidth="1"/>
    <col min="520" max="520" width="12.85546875" style="85" customWidth="1"/>
    <col min="521" max="521" width="10.7109375" style="85" customWidth="1"/>
    <col min="522" max="523" width="10.140625" style="85" customWidth="1"/>
    <col min="524" max="524" width="15.85546875" style="85" customWidth="1"/>
    <col min="525" max="768" width="9.140625" style="85"/>
    <col min="769" max="769" width="15.5703125" style="85" customWidth="1"/>
    <col min="770" max="770" width="9.42578125" style="85" customWidth="1"/>
    <col min="771" max="771" width="17" style="85" customWidth="1"/>
    <col min="772" max="773" width="16.140625" style="85" customWidth="1"/>
    <col min="774" max="774" width="14.5703125" style="85" customWidth="1"/>
    <col min="775" max="775" width="12.42578125" style="85" customWidth="1"/>
    <col min="776" max="776" width="12.85546875" style="85" customWidth="1"/>
    <col min="777" max="777" width="10.7109375" style="85" customWidth="1"/>
    <col min="778" max="779" width="10.140625" style="85" customWidth="1"/>
    <col min="780" max="780" width="15.85546875" style="85" customWidth="1"/>
    <col min="781" max="1024" width="9.140625" style="85"/>
    <col min="1025" max="1025" width="15.5703125" style="85" customWidth="1"/>
    <col min="1026" max="1026" width="9.42578125" style="85" customWidth="1"/>
    <col min="1027" max="1027" width="17" style="85" customWidth="1"/>
    <col min="1028" max="1029" width="16.140625" style="85" customWidth="1"/>
    <col min="1030" max="1030" width="14.5703125" style="85" customWidth="1"/>
    <col min="1031" max="1031" width="12.42578125" style="85" customWidth="1"/>
    <col min="1032" max="1032" width="12.85546875" style="85" customWidth="1"/>
    <col min="1033" max="1033" width="10.7109375" style="85" customWidth="1"/>
    <col min="1034" max="1035" width="10.140625" style="85" customWidth="1"/>
    <col min="1036" max="1036" width="15.85546875" style="85" customWidth="1"/>
    <col min="1037" max="1280" width="9.140625" style="85"/>
    <col min="1281" max="1281" width="15.5703125" style="85" customWidth="1"/>
    <col min="1282" max="1282" width="9.42578125" style="85" customWidth="1"/>
    <col min="1283" max="1283" width="17" style="85" customWidth="1"/>
    <col min="1284" max="1285" width="16.140625" style="85" customWidth="1"/>
    <col min="1286" max="1286" width="14.5703125" style="85" customWidth="1"/>
    <col min="1287" max="1287" width="12.42578125" style="85" customWidth="1"/>
    <col min="1288" max="1288" width="12.85546875" style="85" customWidth="1"/>
    <col min="1289" max="1289" width="10.7109375" style="85" customWidth="1"/>
    <col min="1290" max="1291" width="10.140625" style="85" customWidth="1"/>
    <col min="1292" max="1292" width="15.85546875" style="85" customWidth="1"/>
    <col min="1293" max="1536" width="9.140625" style="85"/>
    <col min="1537" max="1537" width="15.5703125" style="85" customWidth="1"/>
    <col min="1538" max="1538" width="9.42578125" style="85" customWidth="1"/>
    <col min="1539" max="1539" width="17" style="85" customWidth="1"/>
    <col min="1540" max="1541" width="16.140625" style="85" customWidth="1"/>
    <col min="1542" max="1542" width="14.5703125" style="85" customWidth="1"/>
    <col min="1543" max="1543" width="12.42578125" style="85" customWidth="1"/>
    <col min="1544" max="1544" width="12.85546875" style="85" customWidth="1"/>
    <col min="1545" max="1545" width="10.7109375" style="85" customWidth="1"/>
    <col min="1546" max="1547" width="10.140625" style="85" customWidth="1"/>
    <col min="1548" max="1548" width="15.85546875" style="85" customWidth="1"/>
    <col min="1549" max="1792" width="9.140625" style="85"/>
    <col min="1793" max="1793" width="15.5703125" style="85" customWidth="1"/>
    <col min="1794" max="1794" width="9.42578125" style="85" customWidth="1"/>
    <col min="1795" max="1795" width="17" style="85" customWidth="1"/>
    <col min="1796" max="1797" width="16.140625" style="85" customWidth="1"/>
    <col min="1798" max="1798" width="14.5703125" style="85" customWidth="1"/>
    <col min="1799" max="1799" width="12.42578125" style="85" customWidth="1"/>
    <col min="1800" max="1800" width="12.85546875" style="85" customWidth="1"/>
    <col min="1801" max="1801" width="10.7109375" style="85" customWidth="1"/>
    <col min="1802" max="1803" width="10.140625" style="85" customWidth="1"/>
    <col min="1804" max="1804" width="15.85546875" style="85" customWidth="1"/>
    <col min="1805" max="2048" width="9.140625" style="85"/>
    <col min="2049" max="2049" width="15.5703125" style="85" customWidth="1"/>
    <col min="2050" max="2050" width="9.42578125" style="85" customWidth="1"/>
    <col min="2051" max="2051" width="17" style="85" customWidth="1"/>
    <col min="2052" max="2053" width="16.140625" style="85" customWidth="1"/>
    <col min="2054" max="2054" width="14.5703125" style="85" customWidth="1"/>
    <col min="2055" max="2055" width="12.42578125" style="85" customWidth="1"/>
    <col min="2056" max="2056" width="12.85546875" style="85" customWidth="1"/>
    <col min="2057" max="2057" width="10.7109375" style="85" customWidth="1"/>
    <col min="2058" max="2059" width="10.140625" style="85" customWidth="1"/>
    <col min="2060" max="2060" width="15.85546875" style="85" customWidth="1"/>
    <col min="2061" max="2304" width="9.140625" style="85"/>
    <col min="2305" max="2305" width="15.5703125" style="85" customWidth="1"/>
    <col min="2306" max="2306" width="9.42578125" style="85" customWidth="1"/>
    <col min="2307" max="2307" width="17" style="85" customWidth="1"/>
    <col min="2308" max="2309" width="16.140625" style="85" customWidth="1"/>
    <col min="2310" max="2310" width="14.5703125" style="85" customWidth="1"/>
    <col min="2311" max="2311" width="12.42578125" style="85" customWidth="1"/>
    <col min="2312" max="2312" width="12.85546875" style="85" customWidth="1"/>
    <col min="2313" max="2313" width="10.7109375" style="85" customWidth="1"/>
    <col min="2314" max="2315" width="10.140625" style="85" customWidth="1"/>
    <col min="2316" max="2316" width="15.85546875" style="85" customWidth="1"/>
    <col min="2317" max="2560" width="9.140625" style="85"/>
    <col min="2561" max="2561" width="15.5703125" style="85" customWidth="1"/>
    <col min="2562" max="2562" width="9.42578125" style="85" customWidth="1"/>
    <col min="2563" max="2563" width="17" style="85" customWidth="1"/>
    <col min="2564" max="2565" width="16.140625" style="85" customWidth="1"/>
    <col min="2566" max="2566" width="14.5703125" style="85" customWidth="1"/>
    <col min="2567" max="2567" width="12.42578125" style="85" customWidth="1"/>
    <col min="2568" max="2568" width="12.85546875" style="85" customWidth="1"/>
    <col min="2569" max="2569" width="10.7109375" style="85" customWidth="1"/>
    <col min="2570" max="2571" width="10.140625" style="85" customWidth="1"/>
    <col min="2572" max="2572" width="15.85546875" style="85" customWidth="1"/>
    <col min="2573" max="2816" width="9.140625" style="85"/>
    <col min="2817" max="2817" width="15.5703125" style="85" customWidth="1"/>
    <col min="2818" max="2818" width="9.42578125" style="85" customWidth="1"/>
    <col min="2819" max="2819" width="17" style="85" customWidth="1"/>
    <col min="2820" max="2821" width="16.140625" style="85" customWidth="1"/>
    <col min="2822" max="2822" width="14.5703125" style="85" customWidth="1"/>
    <col min="2823" max="2823" width="12.42578125" style="85" customWidth="1"/>
    <col min="2824" max="2824" width="12.85546875" style="85" customWidth="1"/>
    <col min="2825" max="2825" width="10.7109375" style="85" customWidth="1"/>
    <col min="2826" max="2827" width="10.140625" style="85" customWidth="1"/>
    <col min="2828" max="2828" width="15.85546875" style="85" customWidth="1"/>
    <col min="2829" max="3072" width="9.140625" style="85"/>
    <col min="3073" max="3073" width="15.5703125" style="85" customWidth="1"/>
    <col min="3074" max="3074" width="9.42578125" style="85" customWidth="1"/>
    <col min="3075" max="3075" width="17" style="85" customWidth="1"/>
    <col min="3076" max="3077" width="16.140625" style="85" customWidth="1"/>
    <col min="3078" max="3078" width="14.5703125" style="85" customWidth="1"/>
    <col min="3079" max="3079" width="12.42578125" style="85" customWidth="1"/>
    <col min="3080" max="3080" width="12.85546875" style="85" customWidth="1"/>
    <col min="3081" max="3081" width="10.7109375" style="85" customWidth="1"/>
    <col min="3082" max="3083" width="10.140625" style="85" customWidth="1"/>
    <col min="3084" max="3084" width="15.85546875" style="85" customWidth="1"/>
    <col min="3085" max="3328" width="9.140625" style="85"/>
    <col min="3329" max="3329" width="15.5703125" style="85" customWidth="1"/>
    <col min="3330" max="3330" width="9.42578125" style="85" customWidth="1"/>
    <col min="3331" max="3331" width="17" style="85" customWidth="1"/>
    <col min="3332" max="3333" width="16.140625" style="85" customWidth="1"/>
    <col min="3334" max="3334" width="14.5703125" style="85" customWidth="1"/>
    <col min="3335" max="3335" width="12.42578125" style="85" customWidth="1"/>
    <col min="3336" max="3336" width="12.85546875" style="85" customWidth="1"/>
    <col min="3337" max="3337" width="10.7109375" style="85" customWidth="1"/>
    <col min="3338" max="3339" width="10.140625" style="85" customWidth="1"/>
    <col min="3340" max="3340" width="15.85546875" style="85" customWidth="1"/>
    <col min="3341" max="3584" width="9.140625" style="85"/>
    <col min="3585" max="3585" width="15.5703125" style="85" customWidth="1"/>
    <col min="3586" max="3586" width="9.42578125" style="85" customWidth="1"/>
    <col min="3587" max="3587" width="17" style="85" customWidth="1"/>
    <col min="3588" max="3589" width="16.140625" style="85" customWidth="1"/>
    <col min="3590" max="3590" width="14.5703125" style="85" customWidth="1"/>
    <col min="3591" max="3591" width="12.42578125" style="85" customWidth="1"/>
    <col min="3592" max="3592" width="12.85546875" style="85" customWidth="1"/>
    <col min="3593" max="3593" width="10.7109375" style="85" customWidth="1"/>
    <col min="3594" max="3595" width="10.140625" style="85" customWidth="1"/>
    <col min="3596" max="3596" width="15.85546875" style="85" customWidth="1"/>
    <col min="3597" max="3840" width="9.140625" style="85"/>
    <col min="3841" max="3841" width="15.5703125" style="85" customWidth="1"/>
    <col min="3842" max="3842" width="9.42578125" style="85" customWidth="1"/>
    <col min="3843" max="3843" width="17" style="85" customWidth="1"/>
    <col min="3844" max="3845" width="16.140625" style="85" customWidth="1"/>
    <col min="3846" max="3846" width="14.5703125" style="85" customWidth="1"/>
    <col min="3847" max="3847" width="12.42578125" style="85" customWidth="1"/>
    <col min="3848" max="3848" width="12.85546875" style="85" customWidth="1"/>
    <col min="3849" max="3849" width="10.7109375" style="85" customWidth="1"/>
    <col min="3850" max="3851" width="10.140625" style="85" customWidth="1"/>
    <col min="3852" max="3852" width="15.85546875" style="85" customWidth="1"/>
    <col min="3853" max="4096" width="9.140625" style="85"/>
    <col min="4097" max="4097" width="15.5703125" style="85" customWidth="1"/>
    <col min="4098" max="4098" width="9.42578125" style="85" customWidth="1"/>
    <col min="4099" max="4099" width="17" style="85" customWidth="1"/>
    <col min="4100" max="4101" width="16.140625" style="85" customWidth="1"/>
    <col min="4102" max="4102" width="14.5703125" style="85" customWidth="1"/>
    <col min="4103" max="4103" width="12.42578125" style="85" customWidth="1"/>
    <col min="4104" max="4104" width="12.85546875" style="85" customWidth="1"/>
    <col min="4105" max="4105" width="10.7109375" style="85" customWidth="1"/>
    <col min="4106" max="4107" width="10.140625" style="85" customWidth="1"/>
    <col min="4108" max="4108" width="15.85546875" style="85" customWidth="1"/>
    <col min="4109" max="4352" width="9.140625" style="85"/>
    <col min="4353" max="4353" width="15.5703125" style="85" customWidth="1"/>
    <col min="4354" max="4354" width="9.42578125" style="85" customWidth="1"/>
    <col min="4355" max="4355" width="17" style="85" customWidth="1"/>
    <col min="4356" max="4357" width="16.140625" style="85" customWidth="1"/>
    <col min="4358" max="4358" width="14.5703125" style="85" customWidth="1"/>
    <col min="4359" max="4359" width="12.42578125" style="85" customWidth="1"/>
    <col min="4360" max="4360" width="12.85546875" style="85" customWidth="1"/>
    <col min="4361" max="4361" width="10.7109375" style="85" customWidth="1"/>
    <col min="4362" max="4363" width="10.140625" style="85" customWidth="1"/>
    <col min="4364" max="4364" width="15.85546875" style="85" customWidth="1"/>
    <col min="4365" max="4608" width="9.140625" style="85"/>
    <col min="4609" max="4609" width="15.5703125" style="85" customWidth="1"/>
    <col min="4610" max="4610" width="9.42578125" style="85" customWidth="1"/>
    <col min="4611" max="4611" width="17" style="85" customWidth="1"/>
    <col min="4612" max="4613" width="16.140625" style="85" customWidth="1"/>
    <col min="4614" max="4614" width="14.5703125" style="85" customWidth="1"/>
    <col min="4615" max="4615" width="12.42578125" style="85" customWidth="1"/>
    <col min="4616" max="4616" width="12.85546875" style="85" customWidth="1"/>
    <col min="4617" max="4617" width="10.7109375" style="85" customWidth="1"/>
    <col min="4618" max="4619" width="10.140625" style="85" customWidth="1"/>
    <col min="4620" max="4620" width="15.85546875" style="85" customWidth="1"/>
    <col min="4621" max="4864" width="9.140625" style="85"/>
    <col min="4865" max="4865" width="15.5703125" style="85" customWidth="1"/>
    <col min="4866" max="4866" width="9.42578125" style="85" customWidth="1"/>
    <col min="4867" max="4867" width="17" style="85" customWidth="1"/>
    <col min="4868" max="4869" width="16.140625" style="85" customWidth="1"/>
    <col min="4870" max="4870" width="14.5703125" style="85" customWidth="1"/>
    <col min="4871" max="4871" width="12.42578125" style="85" customWidth="1"/>
    <col min="4872" max="4872" width="12.85546875" style="85" customWidth="1"/>
    <col min="4873" max="4873" width="10.7109375" style="85" customWidth="1"/>
    <col min="4874" max="4875" width="10.140625" style="85" customWidth="1"/>
    <col min="4876" max="4876" width="15.85546875" style="85" customWidth="1"/>
    <col min="4877" max="5120" width="9.140625" style="85"/>
    <col min="5121" max="5121" width="15.5703125" style="85" customWidth="1"/>
    <col min="5122" max="5122" width="9.42578125" style="85" customWidth="1"/>
    <col min="5123" max="5123" width="17" style="85" customWidth="1"/>
    <col min="5124" max="5125" width="16.140625" style="85" customWidth="1"/>
    <col min="5126" max="5126" width="14.5703125" style="85" customWidth="1"/>
    <col min="5127" max="5127" width="12.42578125" style="85" customWidth="1"/>
    <col min="5128" max="5128" width="12.85546875" style="85" customWidth="1"/>
    <col min="5129" max="5129" width="10.7109375" style="85" customWidth="1"/>
    <col min="5130" max="5131" width="10.140625" style="85" customWidth="1"/>
    <col min="5132" max="5132" width="15.85546875" style="85" customWidth="1"/>
    <col min="5133" max="5376" width="9.140625" style="85"/>
    <col min="5377" max="5377" width="15.5703125" style="85" customWidth="1"/>
    <col min="5378" max="5378" width="9.42578125" style="85" customWidth="1"/>
    <col min="5379" max="5379" width="17" style="85" customWidth="1"/>
    <col min="5380" max="5381" width="16.140625" style="85" customWidth="1"/>
    <col min="5382" max="5382" width="14.5703125" style="85" customWidth="1"/>
    <col min="5383" max="5383" width="12.42578125" style="85" customWidth="1"/>
    <col min="5384" max="5384" width="12.85546875" style="85" customWidth="1"/>
    <col min="5385" max="5385" width="10.7109375" style="85" customWidth="1"/>
    <col min="5386" max="5387" width="10.140625" style="85" customWidth="1"/>
    <col min="5388" max="5388" width="15.85546875" style="85" customWidth="1"/>
    <col min="5389" max="5632" width="9.140625" style="85"/>
    <col min="5633" max="5633" width="15.5703125" style="85" customWidth="1"/>
    <col min="5634" max="5634" width="9.42578125" style="85" customWidth="1"/>
    <col min="5635" max="5635" width="17" style="85" customWidth="1"/>
    <col min="5636" max="5637" width="16.140625" style="85" customWidth="1"/>
    <col min="5638" max="5638" width="14.5703125" style="85" customWidth="1"/>
    <col min="5639" max="5639" width="12.42578125" style="85" customWidth="1"/>
    <col min="5640" max="5640" width="12.85546875" style="85" customWidth="1"/>
    <col min="5641" max="5641" width="10.7109375" style="85" customWidth="1"/>
    <col min="5642" max="5643" width="10.140625" style="85" customWidth="1"/>
    <col min="5644" max="5644" width="15.85546875" style="85" customWidth="1"/>
    <col min="5645" max="5888" width="9.140625" style="85"/>
    <col min="5889" max="5889" width="15.5703125" style="85" customWidth="1"/>
    <col min="5890" max="5890" width="9.42578125" style="85" customWidth="1"/>
    <col min="5891" max="5891" width="17" style="85" customWidth="1"/>
    <col min="5892" max="5893" width="16.140625" style="85" customWidth="1"/>
    <col min="5894" max="5894" width="14.5703125" style="85" customWidth="1"/>
    <col min="5895" max="5895" width="12.42578125" style="85" customWidth="1"/>
    <col min="5896" max="5896" width="12.85546875" style="85" customWidth="1"/>
    <col min="5897" max="5897" width="10.7109375" style="85" customWidth="1"/>
    <col min="5898" max="5899" width="10.140625" style="85" customWidth="1"/>
    <col min="5900" max="5900" width="15.85546875" style="85" customWidth="1"/>
    <col min="5901" max="6144" width="9.140625" style="85"/>
    <col min="6145" max="6145" width="15.5703125" style="85" customWidth="1"/>
    <col min="6146" max="6146" width="9.42578125" style="85" customWidth="1"/>
    <col min="6147" max="6147" width="17" style="85" customWidth="1"/>
    <col min="6148" max="6149" width="16.140625" style="85" customWidth="1"/>
    <col min="6150" max="6150" width="14.5703125" style="85" customWidth="1"/>
    <col min="6151" max="6151" width="12.42578125" style="85" customWidth="1"/>
    <col min="6152" max="6152" width="12.85546875" style="85" customWidth="1"/>
    <col min="6153" max="6153" width="10.7109375" style="85" customWidth="1"/>
    <col min="6154" max="6155" width="10.140625" style="85" customWidth="1"/>
    <col min="6156" max="6156" width="15.85546875" style="85" customWidth="1"/>
    <col min="6157" max="6400" width="9.140625" style="85"/>
    <col min="6401" max="6401" width="15.5703125" style="85" customWidth="1"/>
    <col min="6402" max="6402" width="9.42578125" style="85" customWidth="1"/>
    <col min="6403" max="6403" width="17" style="85" customWidth="1"/>
    <col min="6404" max="6405" width="16.140625" style="85" customWidth="1"/>
    <col min="6406" max="6406" width="14.5703125" style="85" customWidth="1"/>
    <col min="6407" max="6407" width="12.42578125" style="85" customWidth="1"/>
    <col min="6408" max="6408" width="12.85546875" style="85" customWidth="1"/>
    <col min="6409" max="6409" width="10.7109375" style="85" customWidth="1"/>
    <col min="6410" max="6411" width="10.140625" style="85" customWidth="1"/>
    <col min="6412" max="6412" width="15.85546875" style="85" customWidth="1"/>
    <col min="6413" max="6656" width="9.140625" style="85"/>
    <col min="6657" max="6657" width="15.5703125" style="85" customWidth="1"/>
    <col min="6658" max="6658" width="9.42578125" style="85" customWidth="1"/>
    <col min="6659" max="6659" width="17" style="85" customWidth="1"/>
    <col min="6660" max="6661" width="16.140625" style="85" customWidth="1"/>
    <col min="6662" max="6662" width="14.5703125" style="85" customWidth="1"/>
    <col min="6663" max="6663" width="12.42578125" style="85" customWidth="1"/>
    <col min="6664" max="6664" width="12.85546875" style="85" customWidth="1"/>
    <col min="6665" max="6665" width="10.7109375" style="85" customWidth="1"/>
    <col min="6666" max="6667" width="10.140625" style="85" customWidth="1"/>
    <col min="6668" max="6668" width="15.85546875" style="85" customWidth="1"/>
    <col min="6669" max="6912" width="9.140625" style="85"/>
    <col min="6913" max="6913" width="15.5703125" style="85" customWidth="1"/>
    <col min="6914" max="6914" width="9.42578125" style="85" customWidth="1"/>
    <col min="6915" max="6915" width="17" style="85" customWidth="1"/>
    <col min="6916" max="6917" width="16.140625" style="85" customWidth="1"/>
    <col min="6918" max="6918" width="14.5703125" style="85" customWidth="1"/>
    <col min="6919" max="6919" width="12.42578125" style="85" customWidth="1"/>
    <col min="6920" max="6920" width="12.85546875" style="85" customWidth="1"/>
    <col min="6921" max="6921" width="10.7109375" style="85" customWidth="1"/>
    <col min="6922" max="6923" width="10.140625" style="85" customWidth="1"/>
    <col min="6924" max="6924" width="15.85546875" style="85" customWidth="1"/>
    <col min="6925" max="7168" width="9.140625" style="85"/>
    <col min="7169" max="7169" width="15.5703125" style="85" customWidth="1"/>
    <col min="7170" max="7170" width="9.42578125" style="85" customWidth="1"/>
    <col min="7171" max="7171" width="17" style="85" customWidth="1"/>
    <col min="7172" max="7173" width="16.140625" style="85" customWidth="1"/>
    <col min="7174" max="7174" width="14.5703125" style="85" customWidth="1"/>
    <col min="7175" max="7175" width="12.42578125" style="85" customWidth="1"/>
    <col min="7176" max="7176" width="12.85546875" style="85" customWidth="1"/>
    <col min="7177" max="7177" width="10.7109375" style="85" customWidth="1"/>
    <col min="7178" max="7179" width="10.140625" style="85" customWidth="1"/>
    <col min="7180" max="7180" width="15.85546875" style="85" customWidth="1"/>
    <col min="7181" max="7424" width="9.140625" style="85"/>
    <col min="7425" max="7425" width="15.5703125" style="85" customWidth="1"/>
    <col min="7426" max="7426" width="9.42578125" style="85" customWidth="1"/>
    <col min="7427" max="7427" width="17" style="85" customWidth="1"/>
    <col min="7428" max="7429" width="16.140625" style="85" customWidth="1"/>
    <col min="7430" max="7430" width="14.5703125" style="85" customWidth="1"/>
    <col min="7431" max="7431" width="12.42578125" style="85" customWidth="1"/>
    <col min="7432" max="7432" width="12.85546875" style="85" customWidth="1"/>
    <col min="7433" max="7433" width="10.7109375" style="85" customWidth="1"/>
    <col min="7434" max="7435" width="10.140625" style="85" customWidth="1"/>
    <col min="7436" max="7436" width="15.85546875" style="85" customWidth="1"/>
    <col min="7437" max="7680" width="9.140625" style="85"/>
    <col min="7681" max="7681" width="15.5703125" style="85" customWidth="1"/>
    <col min="7682" max="7682" width="9.42578125" style="85" customWidth="1"/>
    <col min="7683" max="7683" width="17" style="85" customWidth="1"/>
    <col min="7684" max="7685" width="16.140625" style="85" customWidth="1"/>
    <col min="7686" max="7686" width="14.5703125" style="85" customWidth="1"/>
    <col min="7687" max="7687" width="12.42578125" style="85" customWidth="1"/>
    <col min="7688" max="7688" width="12.85546875" style="85" customWidth="1"/>
    <col min="7689" max="7689" width="10.7109375" style="85" customWidth="1"/>
    <col min="7690" max="7691" width="10.140625" style="85" customWidth="1"/>
    <col min="7692" max="7692" width="15.85546875" style="85" customWidth="1"/>
    <col min="7693" max="7936" width="9.140625" style="85"/>
    <col min="7937" max="7937" width="15.5703125" style="85" customWidth="1"/>
    <col min="7938" max="7938" width="9.42578125" style="85" customWidth="1"/>
    <col min="7939" max="7939" width="17" style="85" customWidth="1"/>
    <col min="7940" max="7941" width="16.140625" style="85" customWidth="1"/>
    <col min="7942" max="7942" width="14.5703125" style="85" customWidth="1"/>
    <col min="7943" max="7943" width="12.42578125" style="85" customWidth="1"/>
    <col min="7944" max="7944" width="12.85546875" style="85" customWidth="1"/>
    <col min="7945" max="7945" width="10.7109375" style="85" customWidth="1"/>
    <col min="7946" max="7947" width="10.140625" style="85" customWidth="1"/>
    <col min="7948" max="7948" width="15.85546875" style="85" customWidth="1"/>
    <col min="7949" max="8192" width="9.140625" style="85"/>
    <col min="8193" max="8193" width="15.5703125" style="85" customWidth="1"/>
    <col min="8194" max="8194" width="9.42578125" style="85" customWidth="1"/>
    <col min="8195" max="8195" width="17" style="85" customWidth="1"/>
    <col min="8196" max="8197" width="16.140625" style="85" customWidth="1"/>
    <col min="8198" max="8198" width="14.5703125" style="85" customWidth="1"/>
    <col min="8199" max="8199" width="12.42578125" style="85" customWidth="1"/>
    <col min="8200" max="8200" width="12.85546875" style="85" customWidth="1"/>
    <col min="8201" max="8201" width="10.7109375" style="85" customWidth="1"/>
    <col min="8202" max="8203" width="10.140625" style="85" customWidth="1"/>
    <col min="8204" max="8204" width="15.85546875" style="85" customWidth="1"/>
    <col min="8205" max="8448" width="9.140625" style="85"/>
    <col min="8449" max="8449" width="15.5703125" style="85" customWidth="1"/>
    <col min="8450" max="8450" width="9.42578125" style="85" customWidth="1"/>
    <col min="8451" max="8451" width="17" style="85" customWidth="1"/>
    <col min="8452" max="8453" width="16.140625" style="85" customWidth="1"/>
    <col min="8454" max="8454" width="14.5703125" style="85" customWidth="1"/>
    <col min="8455" max="8455" width="12.42578125" style="85" customWidth="1"/>
    <col min="8456" max="8456" width="12.85546875" style="85" customWidth="1"/>
    <col min="8457" max="8457" width="10.7109375" style="85" customWidth="1"/>
    <col min="8458" max="8459" width="10.140625" style="85" customWidth="1"/>
    <col min="8460" max="8460" width="15.85546875" style="85" customWidth="1"/>
    <col min="8461" max="8704" width="9.140625" style="85"/>
    <col min="8705" max="8705" width="15.5703125" style="85" customWidth="1"/>
    <col min="8706" max="8706" width="9.42578125" style="85" customWidth="1"/>
    <col min="8707" max="8707" width="17" style="85" customWidth="1"/>
    <col min="8708" max="8709" width="16.140625" style="85" customWidth="1"/>
    <col min="8710" max="8710" width="14.5703125" style="85" customWidth="1"/>
    <col min="8711" max="8711" width="12.42578125" style="85" customWidth="1"/>
    <col min="8712" max="8712" width="12.85546875" style="85" customWidth="1"/>
    <col min="8713" max="8713" width="10.7109375" style="85" customWidth="1"/>
    <col min="8714" max="8715" width="10.140625" style="85" customWidth="1"/>
    <col min="8716" max="8716" width="15.85546875" style="85" customWidth="1"/>
    <col min="8717" max="8960" width="9.140625" style="85"/>
    <col min="8961" max="8961" width="15.5703125" style="85" customWidth="1"/>
    <col min="8962" max="8962" width="9.42578125" style="85" customWidth="1"/>
    <col min="8963" max="8963" width="17" style="85" customWidth="1"/>
    <col min="8964" max="8965" width="16.140625" style="85" customWidth="1"/>
    <col min="8966" max="8966" width="14.5703125" style="85" customWidth="1"/>
    <col min="8967" max="8967" width="12.42578125" style="85" customWidth="1"/>
    <col min="8968" max="8968" width="12.85546875" style="85" customWidth="1"/>
    <col min="8969" max="8969" width="10.7109375" style="85" customWidth="1"/>
    <col min="8970" max="8971" width="10.140625" style="85" customWidth="1"/>
    <col min="8972" max="8972" width="15.85546875" style="85" customWidth="1"/>
    <col min="8973" max="9216" width="9.140625" style="85"/>
    <col min="9217" max="9217" width="15.5703125" style="85" customWidth="1"/>
    <col min="9218" max="9218" width="9.42578125" style="85" customWidth="1"/>
    <col min="9219" max="9219" width="17" style="85" customWidth="1"/>
    <col min="9220" max="9221" width="16.140625" style="85" customWidth="1"/>
    <col min="9222" max="9222" width="14.5703125" style="85" customWidth="1"/>
    <col min="9223" max="9223" width="12.42578125" style="85" customWidth="1"/>
    <col min="9224" max="9224" width="12.85546875" style="85" customWidth="1"/>
    <col min="9225" max="9225" width="10.7109375" style="85" customWidth="1"/>
    <col min="9226" max="9227" width="10.140625" style="85" customWidth="1"/>
    <col min="9228" max="9228" width="15.85546875" style="85" customWidth="1"/>
    <col min="9229" max="9472" width="9.140625" style="85"/>
    <col min="9473" max="9473" width="15.5703125" style="85" customWidth="1"/>
    <col min="9474" max="9474" width="9.42578125" style="85" customWidth="1"/>
    <col min="9475" max="9475" width="17" style="85" customWidth="1"/>
    <col min="9476" max="9477" width="16.140625" style="85" customWidth="1"/>
    <col min="9478" max="9478" width="14.5703125" style="85" customWidth="1"/>
    <col min="9479" max="9479" width="12.42578125" style="85" customWidth="1"/>
    <col min="9480" max="9480" width="12.85546875" style="85" customWidth="1"/>
    <col min="9481" max="9481" width="10.7109375" style="85" customWidth="1"/>
    <col min="9482" max="9483" width="10.140625" style="85" customWidth="1"/>
    <col min="9484" max="9484" width="15.85546875" style="85" customWidth="1"/>
    <col min="9485" max="9728" width="9.140625" style="85"/>
    <col min="9729" max="9729" width="15.5703125" style="85" customWidth="1"/>
    <col min="9730" max="9730" width="9.42578125" style="85" customWidth="1"/>
    <col min="9731" max="9731" width="17" style="85" customWidth="1"/>
    <col min="9732" max="9733" width="16.140625" style="85" customWidth="1"/>
    <col min="9734" max="9734" width="14.5703125" style="85" customWidth="1"/>
    <col min="9735" max="9735" width="12.42578125" style="85" customWidth="1"/>
    <col min="9736" max="9736" width="12.85546875" style="85" customWidth="1"/>
    <col min="9737" max="9737" width="10.7109375" style="85" customWidth="1"/>
    <col min="9738" max="9739" width="10.140625" style="85" customWidth="1"/>
    <col min="9740" max="9740" width="15.85546875" style="85" customWidth="1"/>
    <col min="9741" max="9984" width="9.140625" style="85"/>
    <col min="9985" max="9985" width="15.5703125" style="85" customWidth="1"/>
    <col min="9986" max="9986" width="9.42578125" style="85" customWidth="1"/>
    <col min="9987" max="9987" width="17" style="85" customWidth="1"/>
    <col min="9988" max="9989" width="16.140625" style="85" customWidth="1"/>
    <col min="9990" max="9990" width="14.5703125" style="85" customWidth="1"/>
    <col min="9991" max="9991" width="12.42578125" style="85" customWidth="1"/>
    <col min="9992" max="9992" width="12.85546875" style="85" customWidth="1"/>
    <col min="9993" max="9993" width="10.7109375" style="85" customWidth="1"/>
    <col min="9994" max="9995" width="10.140625" style="85" customWidth="1"/>
    <col min="9996" max="9996" width="15.85546875" style="85" customWidth="1"/>
    <col min="9997" max="10240" width="9.140625" style="85"/>
    <col min="10241" max="10241" width="15.5703125" style="85" customWidth="1"/>
    <col min="10242" max="10242" width="9.42578125" style="85" customWidth="1"/>
    <col min="10243" max="10243" width="17" style="85" customWidth="1"/>
    <col min="10244" max="10245" width="16.140625" style="85" customWidth="1"/>
    <col min="10246" max="10246" width="14.5703125" style="85" customWidth="1"/>
    <col min="10247" max="10247" width="12.42578125" style="85" customWidth="1"/>
    <col min="10248" max="10248" width="12.85546875" style="85" customWidth="1"/>
    <col min="10249" max="10249" width="10.7109375" style="85" customWidth="1"/>
    <col min="10250" max="10251" width="10.140625" style="85" customWidth="1"/>
    <col min="10252" max="10252" width="15.85546875" style="85" customWidth="1"/>
    <col min="10253" max="10496" width="9.140625" style="85"/>
    <col min="10497" max="10497" width="15.5703125" style="85" customWidth="1"/>
    <col min="10498" max="10498" width="9.42578125" style="85" customWidth="1"/>
    <col min="10499" max="10499" width="17" style="85" customWidth="1"/>
    <col min="10500" max="10501" width="16.140625" style="85" customWidth="1"/>
    <col min="10502" max="10502" width="14.5703125" style="85" customWidth="1"/>
    <col min="10503" max="10503" width="12.42578125" style="85" customWidth="1"/>
    <col min="10504" max="10504" width="12.85546875" style="85" customWidth="1"/>
    <col min="10505" max="10505" width="10.7109375" style="85" customWidth="1"/>
    <col min="10506" max="10507" width="10.140625" style="85" customWidth="1"/>
    <col min="10508" max="10508" width="15.85546875" style="85" customWidth="1"/>
    <col min="10509" max="10752" width="9.140625" style="85"/>
    <col min="10753" max="10753" width="15.5703125" style="85" customWidth="1"/>
    <col min="10754" max="10754" width="9.42578125" style="85" customWidth="1"/>
    <col min="10755" max="10755" width="17" style="85" customWidth="1"/>
    <col min="10756" max="10757" width="16.140625" style="85" customWidth="1"/>
    <col min="10758" max="10758" width="14.5703125" style="85" customWidth="1"/>
    <col min="10759" max="10759" width="12.42578125" style="85" customWidth="1"/>
    <col min="10760" max="10760" width="12.85546875" style="85" customWidth="1"/>
    <col min="10761" max="10761" width="10.7109375" style="85" customWidth="1"/>
    <col min="10762" max="10763" width="10.140625" style="85" customWidth="1"/>
    <col min="10764" max="10764" width="15.85546875" style="85" customWidth="1"/>
    <col min="10765" max="11008" width="9.140625" style="85"/>
    <col min="11009" max="11009" width="15.5703125" style="85" customWidth="1"/>
    <col min="11010" max="11010" width="9.42578125" style="85" customWidth="1"/>
    <col min="11011" max="11011" width="17" style="85" customWidth="1"/>
    <col min="11012" max="11013" width="16.140625" style="85" customWidth="1"/>
    <col min="11014" max="11014" width="14.5703125" style="85" customWidth="1"/>
    <col min="11015" max="11015" width="12.42578125" style="85" customWidth="1"/>
    <col min="11016" max="11016" width="12.85546875" style="85" customWidth="1"/>
    <col min="11017" max="11017" width="10.7109375" style="85" customWidth="1"/>
    <col min="11018" max="11019" width="10.140625" style="85" customWidth="1"/>
    <col min="11020" max="11020" width="15.85546875" style="85" customWidth="1"/>
    <col min="11021" max="11264" width="9.140625" style="85"/>
    <col min="11265" max="11265" width="15.5703125" style="85" customWidth="1"/>
    <col min="11266" max="11266" width="9.42578125" style="85" customWidth="1"/>
    <col min="11267" max="11267" width="17" style="85" customWidth="1"/>
    <col min="11268" max="11269" width="16.140625" style="85" customWidth="1"/>
    <col min="11270" max="11270" width="14.5703125" style="85" customWidth="1"/>
    <col min="11271" max="11271" width="12.42578125" style="85" customWidth="1"/>
    <col min="11272" max="11272" width="12.85546875" style="85" customWidth="1"/>
    <col min="11273" max="11273" width="10.7109375" style="85" customWidth="1"/>
    <col min="11274" max="11275" width="10.140625" style="85" customWidth="1"/>
    <col min="11276" max="11276" width="15.85546875" style="85" customWidth="1"/>
    <col min="11277" max="11520" width="9.140625" style="85"/>
    <col min="11521" max="11521" width="15.5703125" style="85" customWidth="1"/>
    <col min="11522" max="11522" width="9.42578125" style="85" customWidth="1"/>
    <col min="11523" max="11523" width="17" style="85" customWidth="1"/>
    <col min="11524" max="11525" width="16.140625" style="85" customWidth="1"/>
    <col min="11526" max="11526" width="14.5703125" style="85" customWidth="1"/>
    <col min="11527" max="11527" width="12.42578125" style="85" customWidth="1"/>
    <col min="11528" max="11528" width="12.85546875" style="85" customWidth="1"/>
    <col min="11529" max="11529" width="10.7109375" style="85" customWidth="1"/>
    <col min="11530" max="11531" width="10.140625" style="85" customWidth="1"/>
    <col min="11532" max="11532" width="15.85546875" style="85" customWidth="1"/>
    <col min="11533" max="11776" width="9.140625" style="85"/>
    <col min="11777" max="11777" width="15.5703125" style="85" customWidth="1"/>
    <col min="11778" max="11778" width="9.42578125" style="85" customWidth="1"/>
    <col min="11779" max="11779" width="17" style="85" customWidth="1"/>
    <col min="11780" max="11781" width="16.140625" style="85" customWidth="1"/>
    <col min="11782" max="11782" width="14.5703125" style="85" customWidth="1"/>
    <col min="11783" max="11783" width="12.42578125" style="85" customWidth="1"/>
    <col min="11784" max="11784" width="12.85546875" style="85" customWidth="1"/>
    <col min="11785" max="11785" width="10.7109375" style="85" customWidth="1"/>
    <col min="11786" max="11787" width="10.140625" style="85" customWidth="1"/>
    <col min="11788" max="11788" width="15.85546875" style="85" customWidth="1"/>
    <col min="11789" max="12032" width="9.140625" style="85"/>
    <col min="12033" max="12033" width="15.5703125" style="85" customWidth="1"/>
    <col min="12034" max="12034" width="9.42578125" style="85" customWidth="1"/>
    <col min="12035" max="12035" width="17" style="85" customWidth="1"/>
    <col min="12036" max="12037" width="16.140625" style="85" customWidth="1"/>
    <col min="12038" max="12038" width="14.5703125" style="85" customWidth="1"/>
    <col min="12039" max="12039" width="12.42578125" style="85" customWidth="1"/>
    <col min="12040" max="12040" width="12.85546875" style="85" customWidth="1"/>
    <col min="12041" max="12041" width="10.7109375" style="85" customWidth="1"/>
    <col min="12042" max="12043" width="10.140625" style="85" customWidth="1"/>
    <col min="12044" max="12044" width="15.85546875" style="85" customWidth="1"/>
    <col min="12045" max="12288" width="9.140625" style="85"/>
    <col min="12289" max="12289" width="15.5703125" style="85" customWidth="1"/>
    <col min="12290" max="12290" width="9.42578125" style="85" customWidth="1"/>
    <col min="12291" max="12291" width="17" style="85" customWidth="1"/>
    <col min="12292" max="12293" width="16.140625" style="85" customWidth="1"/>
    <col min="12294" max="12294" width="14.5703125" style="85" customWidth="1"/>
    <col min="12295" max="12295" width="12.42578125" style="85" customWidth="1"/>
    <col min="12296" max="12296" width="12.85546875" style="85" customWidth="1"/>
    <col min="12297" max="12297" width="10.7109375" style="85" customWidth="1"/>
    <col min="12298" max="12299" width="10.140625" style="85" customWidth="1"/>
    <col min="12300" max="12300" width="15.85546875" style="85" customWidth="1"/>
    <col min="12301" max="12544" width="9.140625" style="85"/>
    <col min="12545" max="12545" width="15.5703125" style="85" customWidth="1"/>
    <col min="12546" max="12546" width="9.42578125" style="85" customWidth="1"/>
    <col min="12547" max="12547" width="17" style="85" customWidth="1"/>
    <col min="12548" max="12549" width="16.140625" style="85" customWidth="1"/>
    <col min="12550" max="12550" width="14.5703125" style="85" customWidth="1"/>
    <col min="12551" max="12551" width="12.42578125" style="85" customWidth="1"/>
    <col min="12552" max="12552" width="12.85546875" style="85" customWidth="1"/>
    <col min="12553" max="12553" width="10.7109375" style="85" customWidth="1"/>
    <col min="12554" max="12555" width="10.140625" style="85" customWidth="1"/>
    <col min="12556" max="12556" width="15.85546875" style="85" customWidth="1"/>
    <col min="12557" max="12800" width="9.140625" style="85"/>
    <col min="12801" max="12801" width="15.5703125" style="85" customWidth="1"/>
    <col min="12802" max="12802" width="9.42578125" style="85" customWidth="1"/>
    <col min="12803" max="12803" width="17" style="85" customWidth="1"/>
    <col min="12804" max="12805" width="16.140625" style="85" customWidth="1"/>
    <col min="12806" max="12806" width="14.5703125" style="85" customWidth="1"/>
    <col min="12807" max="12807" width="12.42578125" style="85" customWidth="1"/>
    <col min="12808" max="12808" width="12.85546875" style="85" customWidth="1"/>
    <col min="12809" max="12809" width="10.7109375" style="85" customWidth="1"/>
    <col min="12810" max="12811" width="10.140625" style="85" customWidth="1"/>
    <col min="12812" max="12812" width="15.85546875" style="85" customWidth="1"/>
    <col min="12813" max="13056" width="9.140625" style="85"/>
    <col min="13057" max="13057" width="15.5703125" style="85" customWidth="1"/>
    <col min="13058" max="13058" width="9.42578125" style="85" customWidth="1"/>
    <col min="13059" max="13059" width="17" style="85" customWidth="1"/>
    <col min="13060" max="13061" width="16.140625" style="85" customWidth="1"/>
    <col min="13062" max="13062" width="14.5703125" style="85" customWidth="1"/>
    <col min="13063" max="13063" width="12.42578125" style="85" customWidth="1"/>
    <col min="13064" max="13064" width="12.85546875" style="85" customWidth="1"/>
    <col min="13065" max="13065" width="10.7109375" style="85" customWidth="1"/>
    <col min="13066" max="13067" width="10.140625" style="85" customWidth="1"/>
    <col min="13068" max="13068" width="15.85546875" style="85" customWidth="1"/>
    <col min="13069" max="13312" width="9.140625" style="85"/>
    <col min="13313" max="13313" width="15.5703125" style="85" customWidth="1"/>
    <col min="13314" max="13314" width="9.42578125" style="85" customWidth="1"/>
    <col min="13315" max="13315" width="17" style="85" customWidth="1"/>
    <col min="13316" max="13317" width="16.140625" style="85" customWidth="1"/>
    <col min="13318" max="13318" width="14.5703125" style="85" customWidth="1"/>
    <col min="13319" max="13319" width="12.42578125" style="85" customWidth="1"/>
    <col min="13320" max="13320" width="12.85546875" style="85" customWidth="1"/>
    <col min="13321" max="13321" width="10.7109375" style="85" customWidth="1"/>
    <col min="13322" max="13323" width="10.140625" style="85" customWidth="1"/>
    <col min="13324" max="13324" width="15.85546875" style="85" customWidth="1"/>
    <col min="13325" max="13568" width="9.140625" style="85"/>
    <col min="13569" max="13569" width="15.5703125" style="85" customWidth="1"/>
    <col min="13570" max="13570" width="9.42578125" style="85" customWidth="1"/>
    <col min="13571" max="13571" width="17" style="85" customWidth="1"/>
    <col min="13572" max="13573" width="16.140625" style="85" customWidth="1"/>
    <col min="13574" max="13574" width="14.5703125" style="85" customWidth="1"/>
    <col min="13575" max="13575" width="12.42578125" style="85" customWidth="1"/>
    <col min="13576" max="13576" width="12.85546875" style="85" customWidth="1"/>
    <col min="13577" max="13577" width="10.7109375" style="85" customWidth="1"/>
    <col min="13578" max="13579" width="10.140625" style="85" customWidth="1"/>
    <col min="13580" max="13580" width="15.85546875" style="85" customWidth="1"/>
    <col min="13581" max="13824" width="9.140625" style="85"/>
    <col min="13825" max="13825" width="15.5703125" style="85" customWidth="1"/>
    <col min="13826" max="13826" width="9.42578125" style="85" customWidth="1"/>
    <col min="13827" max="13827" width="17" style="85" customWidth="1"/>
    <col min="13828" max="13829" width="16.140625" style="85" customWidth="1"/>
    <col min="13830" max="13830" width="14.5703125" style="85" customWidth="1"/>
    <col min="13831" max="13831" width="12.42578125" style="85" customWidth="1"/>
    <col min="13832" max="13832" width="12.85546875" style="85" customWidth="1"/>
    <col min="13833" max="13833" width="10.7109375" style="85" customWidth="1"/>
    <col min="13834" max="13835" width="10.140625" style="85" customWidth="1"/>
    <col min="13836" max="13836" width="15.85546875" style="85" customWidth="1"/>
    <col min="13837" max="14080" width="9.140625" style="85"/>
    <col min="14081" max="14081" width="15.5703125" style="85" customWidth="1"/>
    <col min="14082" max="14082" width="9.42578125" style="85" customWidth="1"/>
    <col min="14083" max="14083" width="17" style="85" customWidth="1"/>
    <col min="14084" max="14085" width="16.140625" style="85" customWidth="1"/>
    <col min="14086" max="14086" width="14.5703125" style="85" customWidth="1"/>
    <col min="14087" max="14087" width="12.42578125" style="85" customWidth="1"/>
    <col min="14088" max="14088" width="12.85546875" style="85" customWidth="1"/>
    <col min="14089" max="14089" width="10.7109375" style="85" customWidth="1"/>
    <col min="14090" max="14091" width="10.140625" style="85" customWidth="1"/>
    <col min="14092" max="14092" width="15.85546875" style="85" customWidth="1"/>
    <col min="14093" max="14336" width="9.140625" style="85"/>
    <col min="14337" max="14337" width="15.5703125" style="85" customWidth="1"/>
    <col min="14338" max="14338" width="9.42578125" style="85" customWidth="1"/>
    <col min="14339" max="14339" width="17" style="85" customWidth="1"/>
    <col min="14340" max="14341" width="16.140625" style="85" customWidth="1"/>
    <col min="14342" max="14342" width="14.5703125" style="85" customWidth="1"/>
    <col min="14343" max="14343" width="12.42578125" style="85" customWidth="1"/>
    <col min="14344" max="14344" width="12.85546875" style="85" customWidth="1"/>
    <col min="14345" max="14345" width="10.7109375" style="85" customWidth="1"/>
    <col min="14346" max="14347" width="10.140625" style="85" customWidth="1"/>
    <col min="14348" max="14348" width="15.85546875" style="85" customWidth="1"/>
    <col min="14349" max="14592" width="9.140625" style="85"/>
    <col min="14593" max="14593" width="15.5703125" style="85" customWidth="1"/>
    <col min="14594" max="14594" width="9.42578125" style="85" customWidth="1"/>
    <col min="14595" max="14595" width="17" style="85" customWidth="1"/>
    <col min="14596" max="14597" width="16.140625" style="85" customWidth="1"/>
    <col min="14598" max="14598" width="14.5703125" style="85" customWidth="1"/>
    <col min="14599" max="14599" width="12.42578125" style="85" customWidth="1"/>
    <col min="14600" max="14600" width="12.85546875" style="85" customWidth="1"/>
    <col min="14601" max="14601" width="10.7109375" style="85" customWidth="1"/>
    <col min="14602" max="14603" width="10.140625" style="85" customWidth="1"/>
    <col min="14604" max="14604" width="15.85546875" style="85" customWidth="1"/>
    <col min="14605" max="14848" width="9.140625" style="85"/>
    <col min="14849" max="14849" width="15.5703125" style="85" customWidth="1"/>
    <col min="14850" max="14850" width="9.42578125" style="85" customWidth="1"/>
    <col min="14851" max="14851" width="17" style="85" customWidth="1"/>
    <col min="14852" max="14853" width="16.140625" style="85" customWidth="1"/>
    <col min="14854" max="14854" width="14.5703125" style="85" customWidth="1"/>
    <col min="14855" max="14855" width="12.42578125" style="85" customWidth="1"/>
    <col min="14856" max="14856" width="12.85546875" style="85" customWidth="1"/>
    <col min="14857" max="14857" width="10.7109375" style="85" customWidth="1"/>
    <col min="14858" max="14859" width="10.140625" style="85" customWidth="1"/>
    <col min="14860" max="14860" width="15.85546875" style="85" customWidth="1"/>
    <col min="14861" max="15104" width="9.140625" style="85"/>
    <col min="15105" max="15105" width="15.5703125" style="85" customWidth="1"/>
    <col min="15106" max="15106" width="9.42578125" style="85" customWidth="1"/>
    <col min="15107" max="15107" width="17" style="85" customWidth="1"/>
    <col min="15108" max="15109" width="16.140625" style="85" customWidth="1"/>
    <col min="15110" max="15110" width="14.5703125" style="85" customWidth="1"/>
    <col min="15111" max="15111" width="12.42578125" style="85" customWidth="1"/>
    <col min="15112" max="15112" width="12.85546875" style="85" customWidth="1"/>
    <col min="15113" max="15113" width="10.7109375" style="85" customWidth="1"/>
    <col min="15114" max="15115" width="10.140625" style="85" customWidth="1"/>
    <col min="15116" max="15116" width="15.85546875" style="85" customWidth="1"/>
    <col min="15117" max="15360" width="9.140625" style="85"/>
    <col min="15361" max="15361" width="15.5703125" style="85" customWidth="1"/>
    <col min="15362" max="15362" width="9.42578125" style="85" customWidth="1"/>
    <col min="15363" max="15363" width="17" style="85" customWidth="1"/>
    <col min="15364" max="15365" width="16.140625" style="85" customWidth="1"/>
    <col min="15366" max="15366" width="14.5703125" style="85" customWidth="1"/>
    <col min="15367" max="15367" width="12.42578125" style="85" customWidth="1"/>
    <col min="15368" max="15368" width="12.85546875" style="85" customWidth="1"/>
    <col min="15369" max="15369" width="10.7109375" style="85" customWidth="1"/>
    <col min="15370" max="15371" width="10.140625" style="85" customWidth="1"/>
    <col min="15372" max="15372" width="15.85546875" style="85" customWidth="1"/>
    <col min="15373" max="15616" width="9.140625" style="85"/>
    <col min="15617" max="15617" width="15.5703125" style="85" customWidth="1"/>
    <col min="15618" max="15618" width="9.42578125" style="85" customWidth="1"/>
    <col min="15619" max="15619" width="17" style="85" customWidth="1"/>
    <col min="15620" max="15621" width="16.140625" style="85" customWidth="1"/>
    <col min="15622" max="15622" width="14.5703125" style="85" customWidth="1"/>
    <col min="15623" max="15623" width="12.42578125" style="85" customWidth="1"/>
    <col min="15624" max="15624" width="12.85546875" style="85" customWidth="1"/>
    <col min="15625" max="15625" width="10.7109375" style="85" customWidth="1"/>
    <col min="15626" max="15627" width="10.140625" style="85" customWidth="1"/>
    <col min="15628" max="15628" width="15.85546875" style="85" customWidth="1"/>
    <col min="15629" max="15872" width="9.140625" style="85"/>
    <col min="15873" max="15873" width="15.5703125" style="85" customWidth="1"/>
    <col min="15874" max="15874" width="9.42578125" style="85" customWidth="1"/>
    <col min="15875" max="15875" width="17" style="85" customWidth="1"/>
    <col min="15876" max="15877" width="16.140625" style="85" customWidth="1"/>
    <col min="15878" max="15878" width="14.5703125" style="85" customWidth="1"/>
    <col min="15879" max="15879" width="12.42578125" style="85" customWidth="1"/>
    <col min="15880" max="15880" width="12.85546875" style="85" customWidth="1"/>
    <col min="15881" max="15881" width="10.7109375" style="85" customWidth="1"/>
    <col min="15882" max="15883" width="10.140625" style="85" customWidth="1"/>
    <col min="15884" max="15884" width="15.85546875" style="85" customWidth="1"/>
    <col min="15885" max="16128" width="9.140625" style="85"/>
    <col min="16129" max="16129" width="15.5703125" style="85" customWidth="1"/>
    <col min="16130" max="16130" width="9.42578125" style="85" customWidth="1"/>
    <col min="16131" max="16131" width="17" style="85" customWidth="1"/>
    <col min="16132" max="16133" width="16.140625" style="85" customWidth="1"/>
    <col min="16134" max="16134" width="14.5703125" style="85" customWidth="1"/>
    <col min="16135" max="16135" width="12.42578125" style="85" customWidth="1"/>
    <col min="16136" max="16136" width="12.85546875" style="85" customWidth="1"/>
    <col min="16137" max="16137" width="10.7109375" style="85" customWidth="1"/>
    <col min="16138" max="16139" width="10.140625" style="85" customWidth="1"/>
    <col min="16140" max="16140" width="15.85546875" style="85" customWidth="1"/>
    <col min="16141" max="16384" width="9.140625" style="85"/>
  </cols>
  <sheetData>
    <row r="1" spans="1:12" ht="30.75" customHeight="1" thickBot="1" x14ac:dyDescent="0.25">
      <c r="A1" s="238" t="s">
        <v>77</v>
      </c>
      <c r="B1" s="238"/>
      <c r="C1" s="238"/>
      <c r="D1" s="238"/>
      <c r="E1" s="238"/>
      <c r="F1" s="238"/>
      <c r="G1" s="238"/>
    </row>
    <row r="2" spans="1:12" s="91" customFormat="1" ht="50.25" customHeight="1" x14ac:dyDescent="0.2">
      <c r="A2" s="86" t="s">
        <v>78</v>
      </c>
      <c r="B2" s="87" t="s">
        <v>79</v>
      </c>
      <c r="C2" s="88" t="s">
        <v>80</v>
      </c>
      <c r="D2" s="88" t="s">
        <v>81</v>
      </c>
      <c r="E2" s="88"/>
      <c r="F2" s="88" t="s">
        <v>82</v>
      </c>
      <c r="G2" s="88" t="s">
        <v>83</v>
      </c>
      <c r="H2" s="88" t="s">
        <v>84</v>
      </c>
      <c r="I2" s="88" t="s">
        <v>85</v>
      </c>
      <c r="J2" s="88" t="s">
        <v>86</v>
      </c>
      <c r="K2" s="89" t="s">
        <v>87</v>
      </c>
      <c r="L2" s="90" t="s">
        <v>88</v>
      </c>
    </row>
    <row r="3" spans="1:12" x14ac:dyDescent="0.2">
      <c r="A3" s="92">
        <v>630</v>
      </c>
      <c r="B3" s="93">
        <v>900</v>
      </c>
      <c r="C3" s="94">
        <f t="shared" ref="C3:C11" si="0">A3*2/3*3.14</f>
        <v>1318.8</v>
      </c>
      <c r="D3" s="94">
        <f t="shared" ref="D3:D11" si="1">A3*3.14</f>
        <v>1978.2</v>
      </c>
      <c r="E3" s="94"/>
      <c r="F3" s="94">
        <f t="shared" ref="F3:F11" si="2">((2*3.14*(B3/2))/4)+400</f>
        <v>1106.5</v>
      </c>
      <c r="G3" s="94">
        <f t="shared" ref="G3:G11" si="3">((2*3.14*(B3+(A3/2)/2))/4)+400</f>
        <v>2060.2750000000001</v>
      </c>
      <c r="H3" s="94">
        <f t="shared" ref="H3:H11" si="4">((F3*2+G3)/3)</f>
        <v>1424.425</v>
      </c>
      <c r="I3" s="95">
        <v>0</v>
      </c>
      <c r="J3" s="96">
        <f t="shared" ref="J3:J11" si="5">C3*H3/10000</f>
        <v>187.85316900000001</v>
      </c>
      <c r="K3" s="97">
        <f t="shared" ref="K3:K11" si="6">D3*H3/10000</f>
        <v>281.77975350000003</v>
      </c>
      <c r="L3" s="97">
        <f t="shared" ref="L3:L11" si="7">SUM(J3*I3)</f>
        <v>0</v>
      </c>
    </row>
    <row r="4" spans="1:12" x14ac:dyDescent="0.2">
      <c r="A4" s="92">
        <v>530</v>
      </c>
      <c r="B4" s="93">
        <v>750</v>
      </c>
      <c r="C4" s="94">
        <f t="shared" si="0"/>
        <v>1109.4666666666667</v>
      </c>
      <c r="D4" s="94">
        <f t="shared" si="1"/>
        <v>1664.2</v>
      </c>
      <c r="E4" s="94"/>
      <c r="F4" s="94">
        <f t="shared" si="2"/>
        <v>988.75</v>
      </c>
      <c r="G4" s="94">
        <f t="shared" si="3"/>
        <v>1785.5250000000001</v>
      </c>
      <c r="H4" s="94">
        <f t="shared" si="4"/>
        <v>1254.3416666666667</v>
      </c>
      <c r="I4" s="95">
        <v>0</v>
      </c>
      <c r="J4" s="96">
        <f t="shared" si="5"/>
        <v>139.16502677777777</v>
      </c>
      <c r="K4" s="97">
        <f t="shared" si="6"/>
        <v>208.74754016666668</v>
      </c>
      <c r="L4" s="97">
        <f t="shared" si="7"/>
        <v>0</v>
      </c>
    </row>
    <row r="5" spans="1:12" x14ac:dyDescent="0.2">
      <c r="A5" s="98">
        <v>426</v>
      </c>
      <c r="B5" s="99">
        <v>600</v>
      </c>
      <c r="C5" s="97">
        <f t="shared" si="0"/>
        <v>891.76</v>
      </c>
      <c r="D5" s="97">
        <f t="shared" si="1"/>
        <v>1337.64</v>
      </c>
      <c r="E5" s="97"/>
      <c r="F5" s="97">
        <f t="shared" si="2"/>
        <v>871</v>
      </c>
      <c r="G5" s="94">
        <f t="shared" si="3"/>
        <v>1509.2050000000002</v>
      </c>
      <c r="H5" s="94">
        <f t="shared" si="4"/>
        <v>1083.7349999999999</v>
      </c>
      <c r="I5" s="95">
        <v>0</v>
      </c>
      <c r="J5" s="96">
        <f t="shared" si="5"/>
        <v>96.643152360000002</v>
      </c>
      <c r="K5" s="97">
        <f t="shared" si="6"/>
        <v>144.96472853999998</v>
      </c>
      <c r="L5" s="97">
        <f t="shared" si="7"/>
        <v>0</v>
      </c>
    </row>
    <row r="6" spans="1:12" x14ac:dyDescent="0.2">
      <c r="A6" s="98">
        <v>325</v>
      </c>
      <c r="B6" s="99">
        <v>450</v>
      </c>
      <c r="C6" s="97">
        <f t="shared" si="0"/>
        <v>680.33333333333337</v>
      </c>
      <c r="D6" s="97">
        <f t="shared" si="1"/>
        <v>1020.5</v>
      </c>
      <c r="E6" s="97"/>
      <c r="F6" s="97">
        <f t="shared" si="2"/>
        <v>753.25</v>
      </c>
      <c r="G6" s="94">
        <f t="shared" si="3"/>
        <v>1234.0625</v>
      </c>
      <c r="H6" s="94">
        <f t="shared" si="4"/>
        <v>913.52083333333337</v>
      </c>
      <c r="I6" s="95">
        <v>0</v>
      </c>
      <c r="J6" s="96">
        <f t="shared" si="5"/>
        <v>62.149867361111113</v>
      </c>
      <c r="K6" s="97">
        <f t="shared" si="6"/>
        <v>93.22480104166668</v>
      </c>
      <c r="L6" s="97">
        <f t="shared" si="7"/>
        <v>0</v>
      </c>
    </row>
    <row r="7" spans="1:12" x14ac:dyDescent="0.2">
      <c r="A7" s="98">
        <v>273</v>
      </c>
      <c r="B7" s="99">
        <v>375</v>
      </c>
      <c r="C7" s="97">
        <f t="shared" si="0"/>
        <v>571.48</v>
      </c>
      <c r="D7" s="97">
        <f t="shared" si="1"/>
        <v>857.22</v>
      </c>
      <c r="E7" s="97"/>
      <c r="F7" s="97">
        <f t="shared" si="2"/>
        <v>694.375</v>
      </c>
      <c r="G7" s="94">
        <f t="shared" si="3"/>
        <v>1095.9025000000001</v>
      </c>
      <c r="H7" s="94">
        <f t="shared" si="4"/>
        <v>828.21750000000009</v>
      </c>
      <c r="I7" s="95">
        <v>0</v>
      </c>
      <c r="J7" s="96">
        <f t="shared" si="5"/>
        <v>47.330973690000008</v>
      </c>
      <c r="K7" s="97">
        <f t="shared" si="6"/>
        <v>70.996460535000011</v>
      </c>
      <c r="L7" s="97">
        <f t="shared" si="7"/>
        <v>0</v>
      </c>
    </row>
    <row r="8" spans="1:12" x14ac:dyDescent="0.2">
      <c r="A8" s="98">
        <v>219</v>
      </c>
      <c r="B8" s="99">
        <v>300</v>
      </c>
      <c r="C8" s="97">
        <f t="shared" si="0"/>
        <v>458.44</v>
      </c>
      <c r="D8" s="97">
        <f t="shared" si="1"/>
        <v>687.66000000000008</v>
      </c>
      <c r="E8" s="97"/>
      <c r="F8" s="97">
        <f t="shared" si="2"/>
        <v>635.5</v>
      </c>
      <c r="G8" s="94">
        <f t="shared" si="3"/>
        <v>956.95749999999998</v>
      </c>
      <c r="H8" s="94">
        <f t="shared" si="4"/>
        <v>742.65250000000003</v>
      </c>
      <c r="I8" s="95">
        <v>2</v>
      </c>
      <c r="J8" s="96">
        <f t="shared" si="5"/>
        <v>34.046161210000001</v>
      </c>
      <c r="K8" s="97">
        <f t="shared" si="6"/>
        <v>51.069241815000012</v>
      </c>
      <c r="L8" s="97">
        <f t="shared" si="7"/>
        <v>68.092322420000002</v>
      </c>
    </row>
    <row r="9" spans="1:12" x14ac:dyDescent="0.2">
      <c r="A9" s="98">
        <v>159</v>
      </c>
      <c r="B9" s="99">
        <v>225</v>
      </c>
      <c r="C9" s="97">
        <f t="shared" si="0"/>
        <v>332.84000000000003</v>
      </c>
      <c r="D9" s="97">
        <f t="shared" si="1"/>
        <v>499.26000000000005</v>
      </c>
      <c r="E9" s="97"/>
      <c r="F9" s="97">
        <f t="shared" si="2"/>
        <v>576.625</v>
      </c>
      <c r="G9" s="94">
        <f t="shared" si="3"/>
        <v>815.65750000000003</v>
      </c>
      <c r="H9" s="94">
        <f t="shared" si="4"/>
        <v>656.30250000000001</v>
      </c>
      <c r="I9" s="95">
        <v>3</v>
      </c>
      <c r="J9" s="96">
        <f t="shared" si="5"/>
        <v>21.844372410000002</v>
      </c>
      <c r="K9" s="97">
        <f t="shared" si="6"/>
        <v>32.766558615000008</v>
      </c>
      <c r="L9" s="97">
        <f t="shared" si="7"/>
        <v>65.533117230000002</v>
      </c>
    </row>
    <row r="10" spans="1:12" x14ac:dyDescent="0.2">
      <c r="A10" s="98">
        <v>133</v>
      </c>
      <c r="B10" s="99">
        <v>190</v>
      </c>
      <c r="C10" s="97">
        <f t="shared" ref="C10" si="8">A10*2/3*3.14</f>
        <v>278.41333333333336</v>
      </c>
      <c r="D10" s="97">
        <f t="shared" ref="D10" si="9">A10*3.14</f>
        <v>417.62</v>
      </c>
      <c r="E10" s="97"/>
      <c r="F10" s="97">
        <f t="shared" ref="F10" si="10">((2*3.14*(B10/2))/4)+400</f>
        <v>549.15</v>
      </c>
      <c r="G10" s="94">
        <f t="shared" ref="G10" si="11">((2*3.14*(B10+(A10/2)/2))/4)+400</f>
        <v>750.50250000000005</v>
      </c>
      <c r="H10" s="94">
        <f t="shared" ref="H10" si="12">((F10*2+G10)/3)</f>
        <v>616.26750000000004</v>
      </c>
      <c r="I10" s="95">
        <v>2</v>
      </c>
      <c r="J10" s="96">
        <f t="shared" ref="J10" si="13">C10*H10/10000</f>
        <v>17.157708890000002</v>
      </c>
      <c r="K10" s="97">
        <f t="shared" ref="K10" si="14">D10*H10/10000</f>
        <v>25.736563335000003</v>
      </c>
      <c r="L10" s="97">
        <f t="shared" ref="L10" si="15">SUM(J10*I10)</f>
        <v>34.315417780000004</v>
      </c>
    </row>
    <row r="11" spans="1:12" x14ac:dyDescent="0.2">
      <c r="A11" s="98">
        <v>108</v>
      </c>
      <c r="B11" s="99">
        <v>150</v>
      </c>
      <c r="C11" s="97">
        <f t="shared" si="0"/>
        <v>226.08</v>
      </c>
      <c r="D11" s="97">
        <f t="shared" si="1"/>
        <v>339.12</v>
      </c>
      <c r="E11" s="97"/>
      <c r="F11" s="97">
        <f t="shared" si="2"/>
        <v>517.75</v>
      </c>
      <c r="G11" s="94">
        <f t="shared" si="3"/>
        <v>677.89</v>
      </c>
      <c r="H11" s="94">
        <f t="shared" si="4"/>
        <v>571.13</v>
      </c>
      <c r="I11" s="95">
        <v>2</v>
      </c>
      <c r="J11" s="96">
        <f t="shared" si="5"/>
        <v>12.91210704</v>
      </c>
      <c r="K11" s="97">
        <f t="shared" si="6"/>
        <v>19.36816056</v>
      </c>
      <c r="L11" s="97">
        <f t="shared" si="7"/>
        <v>25.824214080000001</v>
      </c>
    </row>
    <row r="12" spans="1:12" x14ac:dyDescent="0.2">
      <c r="A12" s="100"/>
      <c r="B12" s="101"/>
      <c r="C12" s="102"/>
      <c r="D12" s="102"/>
      <c r="E12" s="102"/>
      <c r="F12" s="102"/>
      <c r="G12" s="102"/>
      <c r="H12" s="102"/>
      <c r="I12" s="102"/>
      <c r="J12" s="102"/>
      <c r="K12" s="102"/>
      <c r="L12" s="103">
        <f>SUM(L3:L11)</f>
        <v>193.76507150999998</v>
      </c>
    </row>
    <row r="13" spans="1:12" x14ac:dyDescent="0.2">
      <c r="A13" s="100"/>
      <c r="B13" s="101"/>
      <c r="C13" s="102"/>
      <c r="D13" s="102"/>
      <c r="E13" s="102"/>
      <c r="F13" s="102"/>
      <c r="G13" s="102"/>
      <c r="H13" s="102"/>
      <c r="I13" s="102"/>
      <c r="J13" s="102"/>
      <c r="K13" s="102"/>
      <c r="L13" s="104"/>
    </row>
    <row r="14" spans="1:12" x14ac:dyDescent="0.2">
      <c r="A14" s="238" t="s">
        <v>96</v>
      </c>
      <c r="B14" s="238"/>
      <c r="C14" s="238"/>
      <c r="D14" s="238"/>
      <c r="E14" s="238"/>
      <c r="F14" s="238"/>
      <c r="G14" s="238"/>
    </row>
    <row r="15" spans="1:12" x14ac:dyDescent="0.2">
      <c r="A15" s="238"/>
      <c r="B15" s="238"/>
      <c r="C15" s="238"/>
      <c r="D15" s="238"/>
      <c r="E15" s="238"/>
      <c r="F15" s="238"/>
      <c r="G15" s="238"/>
    </row>
    <row r="16" spans="1:12" ht="13.5" thickBot="1" x14ac:dyDescent="0.25">
      <c r="A16" s="238"/>
      <c r="B16" s="238"/>
      <c r="C16" s="238"/>
      <c r="D16" s="238"/>
      <c r="E16" s="238"/>
      <c r="F16" s="238"/>
      <c r="G16" s="238"/>
    </row>
    <row r="17" spans="1:12" ht="45" x14ac:dyDescent="0.2">
      <c r="A17" s="86" t="s">
        <v>90</v>
      </c>
      <c r="B17" s="87" t="s">
        <v>91</v>
      </c>
      <c r="C17" s="88" t="s">
        <v>92</v>
      </c>
      <c r="D17" s="88" t="s">
        <v>93</v>
      </c>
      <c r="E17" s="88" t="s">
        <v>97</v>
      </c>
      <c r="F17" s="88" t="s">
        <v>94</v>
      </c>
      <c r="G17" s="88" t="s">
        <v>95</v>
      </c>
      <c r="H17" s="108" t="s">
        <v>88</v>
      </c>
    </row>
    <row r="18" spans="1:12" x14ac:dyDescent="0.2">
      <c r="A18" s="92">
        <v>630</v>
      </c>
      <c r="B18" s="93">
        <v>8</v>
      </c>
      <c r="C18" s="107">
        <f>B18*2.5+40</f>
        <v>60</v>
      </c>
      <c r="D18" s="94">
        <f>PI()*(A18)</f>
        <v>1979.2033717615698</v>
      </c>
      <c r="E18" s="94">
        <v>0</v>
      </c>
      <c r="F18" s="109">
        <f>D18*(C18*2)/10000</f>
        <v>23.750440461138837</v>
      </c>
      <c r="G18" s="110"/>
      <c r="H18" s="94">
        <f>SUM(E18*F18)</f>
        <v>0</v>
      </c>
    </row>
    <row r="19" spans="1:12" x14ac:dyDescent="0.2">
      <c r="A19" s="92">
        <v>0</v>
      </c>
      <c r="B19" s="93">
        <v>13</v>
      </c>
      <c r="C19" s="107">
        <f>B19*2.5+40</f>
        <v>72.5</v>
      </c>
      <c r="D19" s="94">
        <f>PI()*(A19)</f>
        <v>0</v>
      </c>
      <c r="E19" s="94">
        <v>0</v>
      </c>
      <c r="F19" s="109">
        <f>D19*(C19*2)/10000</f>
        <v>0</v>
      </c>
      <c r="G19" s="110"/>
      <c r="H19" s="94">
        <f>SUM(E19*F19)</f>
        <v>0</v>
      </c>
    </row>
    <row r="20" spans="1:12" x14ac:dyDescent="0.2">
      <c r="A20" s="92">
        <v>0</v>
      </c>
      <c r="B20" s="93">
        <v>10</v>
      </c>
      <c r="C20" s="107">
        <f>B20*2.5+40</f>
        <v>65</v>
      </c>
      <c r="D20" s="94">
        <f>PI()*(A20)</f>
        <v>0</v>
      </c>
      <c r="E20" s="94">
        <v>0</v>
      </c>
      <c r="F20" s="109">
        <f>D20*(C20*2)/10000</f>
        <v>0</v>
      </c>
      <c r="G20" s="110"/>
      <c r="H20" s="94">
        <f>SUM(E20*F20)</f>
        <v>0</v>
      </c>
    </row>
    <row r="21" spans="1:12" x14ac:dyDescent="0.2">
      <c r="A21" s="92">
        <v>0</v>
      </c>
      <c r="B21" s="93">
        <v>11</v>
      </c>
      <c r="C21" s="107">
        <f>B21*2.5+40</f>
        <v>67.5</v>
      </c>
      <c r="D21" s="94">
        <f>PI()*(A21)</f>
        <v>0</v>
      </c>
      <c r="E21" s="94">
        <v>0</v>
      </c>
      <c r="F21" s="109">
        <f>D21*(C21*2)/10000</f>
        <v>0</v>
      </c>
      <c r="G21" s="110"/>
      <c r="H21" s="94">
        <f>SUM(E21*F21)</f>
        <v>0</v>
      </c>
    </row>
    <row r="22" spans="1:12" x14ac:dyDescent="0.2">
      <c r="H22" s="111">
        <f>SUM(H15:H21)</f>
        <v>0</v>
      </c>
    </row>
    <row r="23" spans="1:12" x14ac:dyDescent="0.2">
      <c r="A23" s="100"/>
      <c r="B23" s="101"/>
      <c r="C23" s="102"/>
      <c r="D23" s="102"/>
      <c r="E23" s="102"/>
      <c r="F23" s="102"/>
      <c r="G23" s="102"/>
      <c r="H23" s="102"/>
      <c r="I23" s="102"/>
      <c r="J23" s="102"/>
      <c r="K23" s="102"/>
      <c r="L23" s="104"/>
    </row>
    <row r="24" spans="1:12" hidden="1" x14ac:dyDescent="0.2">
      <c r="A24" s="238" t="s">
        <v>89</v>
      </c>
      <c r="B24" s="238"/>
      <c r="C24" s="238"/>
      <c r="D24" s="238"/>
      <c r="E24" s="238"/>
      <c r="F24" s="238"/>
      <c r="G24" s="238"/>
    </row>
    <row r="25" spans="1:12" hidden="1" x14ac:dyDescent="0.2">
      <c r="A25" s="238"/>
      <c r="B25" s="238"/>
      <c r="C25" s="238"/>
      <c r="D25" s="238"/>
      <c r="E25" s="238"/>
      <c r="F25" s="238"/>
      <c r="G25" s="238"/>
    </row>
    <row r="26" spans="1:12" hidden="1" x14ac:dyDescent="0.2">
      <c r="A26" s="238"/>
      <c r="B26" s="238"/>
      <c r="C26" s="238"/>
      <c r="D26" s="238"/>
      <c r="E26" s="238"/>
      <c r="F26" s="238"/>
      <c r="G26" s="238"/>
    </row>
    <row r="27" spans="1:12" s="91" customFormat="1" ht="47.25" hidden="1" customHeight="1" x14ac:dyDescent="0.2">
      <c r="A27" s="86" t="s">
        <v>90</v>
      </c>
      <c r="B27" s="87" t="s">
        <v>91</v>
      </c>
      <c r="C27" s="88" t="s">
        <v>92</v>
      </c>
      <c r="D27" s="88" t="s">
        <v>93</v>
      </c>
      <c r="E27" s="88"/>
      <c r="F27" s="88" t="s">
        <v>94</v>
      </c>
      <c r="G27" s="105" t="s">
        <v>95</v>
      </c>
      <c r="H27" s="106"/>
      <c r="I27" s="106"/>
    </row>
    <row r="28" spans="1:12" hidden="1" x14ac:dyDescent="0.2">
      <c r="A28" s="92">
        <v>133</v>
      </c>
      <c r="B28" s="93">
        <v>10</v>
      </c>
      <c r="C28" s="107">
        <v>40</v>
      </c>
      <c r="D28" s="94">
        <f t="shared" ref="D28:D52" si="16">PI()*(A28)</f>
        <v>417.83182292744249</v>
      </c>
      <c r="E28" s="94"/>
      <c r="F28" s="94">
        <f t="shared" ref="F28:F52" si="17">D28*(B28+C28*2)/10000</f>
        <v>3.7604864063469825</v>
      </c>
      <c r="G28" s="94">
        <f>((((A28+40)*PI()/2)^2-(A28/2*PI())^2)+PI()*A28*(20+B28))/10000</f>
        <v>4.27359441551567</v>
      </c>
    </row>
    <row r="29" spans="1:12" hidden="1" x14ac:dyDescent="0.2">
      <c r="A29" s="92">
        <v>133</v>
      </c>
      <c r="B29" s="93">
        <v>15</v>
      </c>
      <c r="C29" s="107">
        <v>40</v>
      </c>
      <c r="D29" s="94">
        <f t="shared" si="16"/>
        <v>417.83182292744249</v>
      </c>
      <c r="E29" s="94"/>
      <c r="F29" s="94">
        <f t="shared" si="17"/>
        <v>3.9694023178107041</v>
      </c>
      <c r="G29" s="94">
        <f t="shared" ref="G29:G52" si="18">((((A29+40)*PI()/2)^2-(A29/2*PI())^2)+PI()*A29*(20+B29))/10000</f>
        <v>4.4825103269793916</v>
      </c>
    </row>
    <row r="30" spans="1:12" hidden="1" x14ac:dyDescent="0.2">
      <c r="A30" s="92">
        <v>133</v>
      </c>
      <c r="B30" s="93">
        <v>13</v>
      </c>
      <c r="C30" s="107">
        <v>40</v>
      </c>
      <c r="D30" s="94">
        <f t="shared" si="16"/>
        <v>417.83182292744249</v>
      </c>
      <c r="E30" s="94"/>
      <c r="F30" s="94">
        <f t="shared" si="17"/>
        <v>3.8858359532252149</v>
      </c>
      <c r="G30" s="94">
        <f t="shared" si="18"/>
        <v>4.3989439623939033</v>
      </c>
    </row>
    <row r="31" spans="1:12" hidden="1" x14ac:dyDescent="0.2">
      <c r="A31" s="92">
        <v>194</v>
      </c>
      <c r="B31" s="93">
        <v>15</v>
      </c>
      <c r="C31" s="107">
        <v>40</v>
      </c>
      <c r="D31" s="94">
        <f t="shared" si="16"/>
        <v>609.46897479641984</v>
      </c>
      <c r="E31" s="94"/>
      <c r="F31" s="94">
        <f t="shared" si="17"/>
        <v>5.7899552605659883</v>
      </c>
      <c r="G31" s="94">
        <f t="shared" si="18"/>
        <v>6.3573320954537147</v>
      </c>
      <c r="H31" s="85"/>
      <c r="I31" s="85"/>
    </row>
    <row r="32" spans="1:12" hidden="1" x14ac:dyDescent="0.2">
      <c r="A32" s="92">
        <v>159</v>
      </c>
      <c r="B32" s="93">
        <v>13</v>
      </c>
      <c r="C32" s="107">
        <v>40</v>
      </c>
      <c r="D32" s="94">
        <f t="shared" si="16"/>
        <v>499.51323192077712</v>
      </c>
      <c r="E32" s="94"/>
      <c r="F32" s="94">
        <f t="shared" si="17"/>
        <v>4.645473056863227</v>
      </c>
      <c r="G32" s="94">
        <f t="shared" si="18"/>
        <v>5.1817120409285549</v>
      </c>
      <c r="H32" s="85"/>
      <c r="I32" s="85"/>
    </row>
    <row r="33" spans="1:9" hidden="1" x14ac:dyDescent="0.2">
      <c r="A33" s="92">
        <v>159</v>
      </c>
      <c r="B33" s="93">
        <v>17</v>
      </c>
      <c r="C33" s="107">
        <v>40</v>
      </c>
      <c r="D33" s="94">
        <f t="shared" si="16"/>
        <v>499.51323192077712</v>
      </c>
      <c r="E33" s="94"/>
      <c r="F33" s="94">
        <f t="shared" si="17"/>
        <v>4.8452783496315384</v>
      </c>
      <c r="G33" s="94">
        <f t="shared" si="18"/>
        <v>5.3815173336968654</v>
      </c>
      <c r="H33" s="85"/>
      <c r="I33" s="85"/>
    </row>
    <row r="34" spans="1:9" hidden="1" x14ac:dyDescent="0.2">
      <c r="A34" s="92">
        <v>159</v>
      </c>
      <c r="B34" s="93">
        <v>20</v>
      </c>
      <c r="C34" s="107">
        <v>40</v>
      </c>
      <c r="D34" s="94">
        <f t="shared" si="16"/>
        <v>499.51323192077712</v>
      </c>
      <c r="E34" s="94"/>
      <c r="F34" s="94">
        <f t="shared" si="17"/>
        <v>4.9951323192077712</v>
      </c>
      <c r="G34" s="94">
        <f t="shared" si="18"/>
        <v>5.5313713032730982</v>
      </c>
      <c r="H34" s="85"/>
      <c r="I34" s="85"/>
    </row>
    <row r="35" spans="1:9" hidden="1" x14ac:dyDescent="0.2">
      <c r="A35" s="92">
        <v>159</v>
      </c>
      <c r="B35" s="93">
        <v>10</v>
      </c>
      <c r="C35" s="107">
        <v>40</v>
      </c>
      <c r="D35" s="94">
        <f t="shared" si="16"/>
        <v>499.51323192077712</v>
      </c>
      <c r="E35" s="94"/>
      <c r="F35" s="94">
        <f t="shared" si="17"/>
        <v>4.4956190872869941</v>
      </c>
      <c r="G35" s="94">
        <f t="shared" si="18"/>
        <v>5.031858071352322</v>
      </c>
      <c r="H35" s="85"/>
      <c r="I35" s="85"/>
    </row>
    <row r="36" spans="1:9" hidden="1" x14ac:dyDescent="0.2">
      <c r="A36" s="92">
        <v>219</v>
      </c>
      <c r="B36" s="93">
        <v>10</v>
      </c>
      <c r="C36" s="107">
        <v>40</v>
      </c>
      <c r="D36" s="94">
        <f t="shared" si="16"/>
        <v>688.00879113616475</v>
      </c>
      <c r="E36" s="94"/>
      <c r="F36" s="94">
        <f t="shared" si="17"/>
        <v>6.1920791202254826</v>
      </c>
      <c r="G36" s="94">
        <f t="shared" si="18"/>
        <v>6.7816972771292043</v>
      </c>
      <c r="H36" s="85"/>
      <c r="I36" s="85"/>
    </row>
    <row r="37" spans="1:9" hidden="1" x14ac:dyDescent="0.2">
      <c r="A37" s="92">
        <v>219</v>
      </c>
      <c r="B37" s="93">
        <v>10</v>
      </c>
      <c r="C37" s="107">
        <v>40</v>
      </c>
      <c r="D37" s="94">
        <f t="shared" si="16"/>
        <v>688.00879113616475</v>
      </c>
      <c r="E37" s="94"/>
      <c r="F37" s="94">
        <f t="shared" si="17"/>
        <v>6.1920791202254826</v>
      </c>
      <c r="G37" s="94">
        <f t="shared" si="18"/>
        <v>6.7816972771292043</v>
      </c>
      <c r="H37" s="85"/>
      <c r="I37" s="85"/>
    </row>
    <row r="38" spans="1:9" hidden="1" x14ac:dyDescent="0.2">
      <c r="A38" s="92">
        <v>219</v>
      </c>
      <c r="B38" s="93">
        <v>10</v>
      </c>
      <c r="C38" s="107">
        <v>40</v>
      </c>
      <c r="D38" s="94">
        <f t="shared" si="16"/>
        <v>688.00879113616475</v>
      </c>
      <c r="E38" s="94"/>
      <c r="F38" s="94">
        <f t="shared" si="17"/>
        <v>6.1920791202254826</v>
      </c>
      <c r="G38" s="94">
        <f t="shared" si="18"/>
        <v>6.7816972771292043</v>
      </c>
      <c r="H38" s="85"/>
      <c r="I38" s="85"/>
    </row>
    <row r="39" spans="1:9" hidden="1" x14ac:dyDescent="0.2">
      <c r="A39" s="92">
        <v>273</v>
      </c>
      <c r="B39" s="93">
        <v>10</v>
      </c>
      <c r="C39" s="107">
        <v>40</v>
      </c>
      <c r="D39" s="94">
        <f t="shared" si="16"/>
        <v>857.65479443001357</v>
      </c>
      <c r="E39" s="94"/>
      <c r="F39" s="94">
        <f t="shared" si="17"/>
        <v>7.7188931498701221</v>
      </c>
      <c r="G39" s="94">
        <f t="shared" si="18"/>
        <v>8.3565525623284014</v>
      </c>
      <c r="H39" s="85"/>
      <c r="I39" s="85"/>
    </row>
    <row r="40" spans="1:9" hidden="1" x14ac:dyDescent="0.2">
      <c r="A40" s="92">
        <v>273</v>
      </c>
      <c r="B40" s="93">
        <v>10</v>
      </c>
      <c r="C40" s="107">
        <v>40</v>
      </c>
      <c r="D40" s="94">
        <f t="shared" si="16"/>
        <v>857.65479443001357</v>
      </c>
      <c r="E40" s="94"/>
      <c r="F40" s="94">
        <f t="shared" si="17"/>
        <v>7.7188931498701221</v>
      </c>
      <c r="G40" s="94">
        <f t="shared" si="18"/>
        <v>8.3565525623284014</v>
      </c>
      <c r="H40" s="85"/>
      <c r="I40" s="85"/>
    </row>
    <row r="41" spans="1:9" hidden="1" x14ac:dyDescent="0.2">
      <c r="A41" s="92">
        <v>273</v>
      </c>
      <c r="B41" s="93">
        <v>10</v>
      </c>
      <c r="C41" s="107">
        <v>40</v>
      </c>
      <c r="D41" s="94">
        <f t="shared" si="16"/>
        <v>857.65479443001357</v>
      </c>
      <c r="E41" s="94"/>
      <c r="F41" s="94">
        <f t="shared" si="17"/>
        <v>7.7188931498701221</v>
      </c>
      <c r="G41" s="94">
        <f t="shared" si="18"/>
        <v>8.3565525623284014</v>
      </c>
      <c r="H41" s="85"/>
      <c r="I41" s="85"/>
    </row>
    <row r="42" spans="1:9" hidden="1" x14ac:dyDescent="0.2">
      <c r="A42" s="92">
        <v>325</v>
      </c>
      <c r="B42" s="93">
        <v>25</v>
      </c>
      <c r="C42" s="107">
        <v>40</v>
      </c>
      <c r="D42" s="94">
        <f t="shared" si="16"/>
        <v>1021.0176124166827</v>
      </c>
      <c r="E42" s="94"/>
      <c r="F42" s="94">
        <f t="shared" si="17"/>
        <v>10.720684930375169</v>
      </c>
      <c r="G42" s="94">
        <f t="shared" si="18"/>
        <v>11.404606292626738</v>
      </c>
      <c r="H42" s="85"/>
      <c r="I42" s="85"/>
    </row>
    <row r="43" spans="1:9" hidden="1" x14ac:dyDescent="0.2">
      <c r="A43" s="92">
        <v>325</v>
      </c>
      <c r="B43" s="93">
        <v>36</v>
      </c>
      <c r="C43" s="107">
        <v>40</v>
      </c>
      <c r="D43" s="94">
        <f t="shared" si="16"/>
        <v>1021.0176124166827</v>
      </c>
      <c r="E43" s="94"/>
      <c r="F43" s="94">
        <f t="shared" si="17"/>
        <v>11.843804304033519</v>
      </c>
      <c r="G43" s="94">
        <f t="shared" si="18"/>
        <v>12.527725666285091</v>
      </c>
      <c r="H43" s="85"/>
      <c r="I43" s="85"/>
    </row>
    <row r="44" spans="1:9" hidden="1" x14ac:dyDescent="0.2">
      <c r="A44" s="92">
        <v>325</v>
      </c>
      <c r="B44" s="93">
        <v>24</v>
      </c>
      <c r="C44" s="107">
        <v>40</v>
      </c>
      <c r="D44" s="94">
        <f t="shared" si="16"/>
        <v>1021.0176124166827</v>
      </c>
      <c r="E44" s="94"/>
      <c r="F44" s="94">
        <f t="shared" si="17"/>
        <v>10.618583169133499</v>
      </c>
      <c r="G44" s="94">
        <f t="shared" si="18"/>
        <v>11.302504531385072</v>
      </c>
      <c r="H44" s="85"/>
      <c r="I44" s="85"/>
    </row>
    <row r="45" spans="1:9" hidden="1" x14ac:dyDescent="0.2">
      <c r="A45" s="92">
        <v>377</v>
      </c>
      <c r="B45" s="93">
        <v>45</v>
      </c>
      <c r="C45" s="107">
        <v>40</v>
      </c>
      <c r="D45" s="94">
        <f t="shared" si="16"/>
        <v>1184.380430403352</v>
      </c>
      <c r="E45" s="94"/>
      <c r="F45" s="94">
        <f t="shared" si="17"/>
        <v>14.8047553800419</v>
      </c>
      <c r="G45" s="94">
        <f t="shared" si="18"/>
        <v>15.534938692086744</v>
      </c>
      <c r="H45" s="85"/>
      <c r="I45" s="85"/>
    </row>
    <row r="46" spans="1:9" hidden="1" x14ac:dyDescent="0.2">
      <c r="A46" s="92">
        <v>377</v>
      </c>
      <c r="B46" s="93">
        <v>50</v>
      </c>
      <c r="C46" s="107">
        <v>40</v>
      </c>
      <c r="D46" s="94">
        <f t="shared" si="16"/>
        <v>1184.380430403352</v>
      </c>
      <c r="E46" s="94"/>
      <c r="F46" s="94">
        <f t="shared" si="17"/>
        <v>15.396945595243576</v>
      </c>
      <c r="G46" s="94">
        <f t="shared" si="18"/>
        <v>16.127128907288419</v>
      </c>
      <c r="H46" s="85"/>
      <c r="I46" s="85"/>
    </row>
    <row r="47" spans="1:9" hidden="1" x14ac:dyDescent="0.2">
      <c r="A47" s="92">
        <v>377</v>
      </c>
      <c r="B47" s="93">
        <v>50</v>
      </c>
      <c r="C47" s="107">
        <v>40</v>
      </c>
      <c r="D47" s="94">
        <f t="shared" si="16"/>
        <v>1184.380430403352</v>
      </c>
      <c r="E47" s="94"/>
      <c r="F47" s="94">
        <f t="shared" si="17"/>
        <v>15.396945595243576</v>
      </c>
      <c r="G47" s="94">
        <f t="shared" si="18"/>
        <v>16.127128907288419</v>
      </c>
      <c r="H47" s="85"/>
      <c r="I47" s="85"/>
    </row>
    <row r="48" spans="1:9" hidden="1" x14ac:dyDescent="0.2">
      <c r="A48" s="92">
        <v>426</v>
      </c>
      <c r="B48" s="93">
        <v>35</v>
      </c>
      <c r="C48" s="107">
        <v>40</v>
      </c>
      <c r="D48" s="94">
        <f t="shared" si="16"/>
        <v>1338.3184704292519</v>
      </c>
      <c r="E48" s="94"/>
      <c r="F48" s="94">
        <f t="shared" si="17"/>
        <v>15.390662409936395</v>
      </c>
      <c r="G48" s="94">
        <f t="shared" si="18"/>
        <v>16.164438713132597</v>
      </c>
      <c r="H48" s="85"/>
      <c r="I48" s="85"/>
    </row>
    <row r="49" spans="1:9" hidden="1" x14ac:dyDescent="0.2">
      <c r="A49" s="92">
        <v>1420</v>
      </c>
      <c r="B49" s="93">
        <v>14</v>
      </c>
      <c r="C49" s="107">
        <v>40</v>
      </c>
      <c r="D49" s="94">
        <f t="shared" si="16"/>
        <v>4461.0615680975061</v>
      </c>
      <c r="E49" s="94"/>
      <c r="F49" s="94">
        <f t="shared" si="17"/>
        <v>41.933978740116558</v>
      </c>
      <c r="G49" s="94">
        <f t="shared" si="18"/>
        <v>43.592070006669012</v>
      </c>
      <c r="H49" s="85"/>
      <c r="I49" s="85"/>
    </row>
    <row r="50" spans="1:9" hidden="1" x14ac:dyDescent="0.2">
      <c r="A50" s="92">
        <v>630</v>
      </c>
      <c r="B50" s="93">
        <v>12</v>
      </c>
      <c r="C50" s="107">
        <v>40</v>
      </c>
      <c r="D50" s="94">
        <f t="shared" si="16"/>
        <v>1979.2033717615698</v>
      </c>
      <c r="E50" s="94"/>
      <c r="F50" s="94">
        <f t="shared" si="17"/>
        <v>18.208671020206442</v>
      </c>
      <c r="G50" s="94">
        <f t="shared" si="18"/>
        <v>19.163936511053176</v>
      </c>
      <c r="H50" s="85"/>
      <c r="I50" s="85"/>
    </row>
    <row r="51" spans="1:9" hidden="1" x14ac:dyDescent="0.2">
      <c r="A51" s="92">
        <v>1020</v>
      </c>
      <c r="B51" s="93">
        <v>10</v>
      </c>
      <c r="C51" s="107">
        <v>40</v>
      </c>
      <c r="D51" s="94">
        <f t="shared" si="16"/>
        <v>3204.424506661589</v>
      </c>
      <c r="E51" s="94"/>
      <c r="F51" s="94">
        <f t="shared" si="17"/>
        <v>28.839820559954301</v>
      </c>
      <c r="G51" s="94">
        <f t="shared" si="18"/>
        <v>30.142050674250623</v>
      </c>
      <c r="H51" s="85"/>
      <c r="I51" s="85"/>
    </row>
    <row r="52" spans="1:9" hidden="1" x14ac:dyDescent="0.2">
      <c r="A52" s="93">
        <v>1220</v>
      </c>
      <c r="B52" s="93">
        <v>10</v>
      </c>
      <c r="C52" s="107">
        <v>40</v>
      </c>
      <c r="D52" s="94">
        <f t="shared" si="16"/>
        <v>3832.7430373795478</v>
      </c>
      <c r="E52" s="94"/>
      <c r="F52" s="94">
        <f t="shared" si="17"/>
        <v>34.494687336415929</v>
      </c>
      <c r="G52" s="94">
        <f t="shared" si="18"/>
        <v>35.974848026840249</v>
      </c>
      <c r="H52" s="85"/>
      <c r="I52" s="85"/>
    </row>
    <row r="54" spans="1:9" x14ac:dyDescent="0.2">
      <c r="A54" s="238" t="s">
        <v>98</v>
      </c>
      <c r="B54" s="238"/>
      <c r="C54" s="238"/>
      <c r="D54" s="238"/>
      <c r="E54" s="238"/>
      <c r="F54" s="238"/>
      <c r="G54" s="238"/>
      <c r="H54" s="85"/>
      <c r="I54" s="85"/>
    </row>
    <row r="55" spans="1:9" x14ac:dyDescent="0.2">
      <c r="A55" s="238"/>
      <c r="B55" s="238"/>
      <c r="C55" s="238"/>
      <c r="D55" s="238"/>
      <c r="E55" s="238"/>
      <c r="F55" s="238"/>
      <c r="G55" s="238"/>
      <c r="H55" s="85"/>
      <c r="I55" s="85"/>
    </row>
    <row r="56" spans="1:9" ht="13.5" thickBot="1" x14ac:dyDescent="0.25">
      <c r="A56" s="238"/>
      <c r="B56" s="238"/>
      <c r="C56" s="238"/>
      <c r="D56" s="238"/>
      <c r="E56" s="238"/>
      <c r="F56" s="238"/>
      <c r="G56" s="238"/>
      <c r="H56" s="85"/>
      <c r="I56" s="85"/>
    </row>
    <row r="57" spans="1:9" ht="30.75" customHeight="1" x14ac:dyDescent="0.2">
      <c r="A57" s="112" t="s">
        <v>0</v>
      </c>
      <c r="B57" s="113" t="s">
        <v>99</v>
      </c>
      <c r="C57" s="113" t="s">
        <v>100</v>
      </c>
      <c r="D57" s="114" t="s">
        <v>93</v>
      </c>
      <c r="E57" s="114" t="s">
        <v>85</v>
      </c>
      <c r="F57" s="114" t="s">
        <v>101</v>
      </c>
      <c r="G57" s="115" t="s">
        <v>88</v>
      </c>
      <c r="H57" s="85"/>
      <c r="I57" s="85"/>
    </row>
    <row r="58" spans="1:9" x14ac:dyDescent="0.2">
      <c r="A58" s="129" t="s">
        <v>102</v>
      </c>
      <c r="B58" s="92">
        <v>219</v>
      </c>
      <c r="C58" s="93">
        <v>320</v>
      </c>
      <c r="D58" s="94">
        <f t="shared" ref="D58:D63" si="19">PI()*(B58)</f>
        <v>688.00879113616475</v>
      </c>
      <c r="E58" s="95">
        <v>1</v>
      </c>
      <c r="F58" s="94">
        <f>D58*C58/10000</f>
        <v>22.016281316357272</v>
      </c>
      <c r="G58" s="94">
        <f t="shared" ref="G58:G63" si="20">SUM(E58*F58)</f>
        <v>22.016281316357272</v>
      </c>
      <c r="H58" s="85"/>
      <c r="I58" s="85"/>
    </row>
    <row r="59" spans="1:9" x14ac:dyDescent="0.2">
      <c r="A59" s="129" t="s">
        <v>102</v>
      </c>
      <c r="B59" s="92">
        <v>159</v>
      </c>
      <c r="C59" s="93">
        <v>260</v>
      </c>
      <c r="D59" s="94">
        <f t="shared" si="19"/>
        <v>499.51323192077712</v>
      </c>
      <c r="E59" s="95">
        <v>2</v>
      </c>
      <c r="F59" s="94">
        <f>D59*C59*1.5/10000</f>
        <v>19.481016044910309</v>
      </c>
      <c r="G59" s="94">
        <f t="shared" si="20"/>
        <v>38.962032089820617</v>
      </c>
      <c r="H59" s="85"/>
      <c r="I59" s="85"/>
    </row>
    <row r="60" spans="1:9" x14ac:dyDescent="0.2">
      <c r="A60" s="129" t="s">
        <v>102</v>
      </c>
      <c r="B60" s="92">
        <v>108</v>
      </c>
      <c r="C60" s="93">
        <v>200</v>
      </c>
      <c r="D60" s="94">
        <f t="shared" si="19"/>
        <v>339.29200658769764</v>
      </c>
      <c r="E60" s="95">
        <v>1</v>
      </c>
      <c r="F60" s="94">
        <f>D60*C60*1.5/10000</f>
        <v>10.178760197630929</v>
      </c>
      <c r="G60" s="94">
        <f t="shared" si="20"/>
        <v>10.178760197630929</v>
      </c>
      <c r="H60" s="85"/>
      <c r="I60" s="85"/>
    </row>
    <row r="61" spans="1:9" x14ac:dyDescent="0.2">
      <c r="A61" s="129" t="s">
        <v>115</v>
      </c>
      <c r="B61" s="92">
        <v>200</v>
      </c>
      <c r="C61" s="93">
        <v>140</v>
      </c>
      <c r="D61" s="94">
        <f t="shared" si="19"/>
        <v>628.31853071795865</v>
      </c>
      <c r="E61" s="95">
        <v>1</v>
      </c>
      <c r="F61" s="94">
        <f>D61*C61*1.5/10000</f>
        <v>13.194689145077133</v>
      </c>
      <c r="G61" s="94">
        <f t="shared" si="20"/>
        <v>13.194689145077133</v>
      </c>
      <c r="H61" s="85"/>
      <c r="I61" s="85"/>
    </row>
    <row r="62" spans="1:9" x14ac:dyDescent="0.2">
      <c r="A62" s="129" t="s">
        <v>115</v>
      </c>
      <c r="B62" s="92">
        <v>150</v>
      </c>
      <c r="C62" s="93">
        <v>130</v>
      </c>
      <c r="D62" s="94">
        <f t="shared" si="19"/>
        <v>471.23889803846896</v>
      </c>
      <c r="E62" s="95">
        <v>1</v>
      </c>
      <c r="F62" s="94">
        <f>D62*C62*1.5/10000</f>
        <v>9.1891585117501435</v>
      </c>
      <c r="G62" s="94">
        <f t="shared" si="20"/>
        <v>9.1891585117501435</v>
      </c>
      <c r="H62" s="85"/>
      <c r="I62" s="85"/>
    </row>
    <row r="63" spans="1:9" x14ac:dyDescent="0.2">
      <c r="A63" s="129" t="s">
        <v>102</v>
      </c>
      <c r="B63" s="92">
        <v>273</v>
      </c>
      <c r="C63" s="93">
        <v>380</v>
      </c>
      <c r="D63" s="94">
        <f t="shared" si="19"/>
        <v>857.65479443001357</v>
      </c>
      <c r="E63" s="95">
        <v>0</v>
      </c>
      <c r="F63" s="94">
        <f>D63*C63*1.5/10000</f>
        <v>48.886323282510773</v>
      </c>
      <c r="G63" s="94">
        <f t="shared" si="20"/>
        <v>0</v>
      </c>
      <c r="H63" s="85"/>
      <c r="I63" s="85"/>
    </row>
    <row r="64" spans="1:9" x14ac:dyDescent="0.2">
      <c r="G64" s="111">
        <f>SUM(G58:G63)</f>
        <v>93.540921260636082</v>
      </c>
      <c r="H64" s="85"/>
      <c r="I64" s="85"/>
    </row>
    <row r="66" spans="1:9" ht="11.25" customHeight="1" x14ac:dyDescent="0.2">
      <c r="A66" s="245" t="s">
        <v>103</v>
      </c>
      <c r="B66" s="246"/>
      <c r="C66" s="246"/>
      <c r="D66" s="246"/>
      <c r="E66" s="246"/>
      <c r="F66" s="246"/>
      <c r="G66" s="247"/>
      <c r="I66" s="85"/>
    </row>
    <row r="67" spans="1:9" ht="11.25" customHeight="1" x14ac:dyDescent="0.2">
      <c r="A67" s="248"/>
      <c r="B67" s="249"/>
      <c r="C67" s="249"/>
      <c r="D67" s="249"/>
      <c r="E67" s="249"/>
      <c r="F67" s="249"/>
      <c r="G67" s="250"/>
      <c r="I67" s="85"/>
    </row>
    <row r="68" spans="1:9" ht="11.25" customHeight="1" x14ac:dyDescent="0.2">
      <c r="A68" s="251"/>
      <c r="B68" s="252"/>
      <c r="C68" s="252"/>
      <c r="D68" s="252"/>
      <c r="E68" s="252"/>
      <c r="F68" s="252"/>
      <c r="G68" s="253"/>
      <c r="I68" s="85"/>
    </row>
    <row r="70" spans="1:9" x14ac:dyDescent="0.2">
      <c r="E70" s="108" t="s">
        <v>104</v>
      </c>
      <c r="F70" s="108" t="s">
        <v>105</v>
      </c>
      <c r="I70" s="85"/>
    </row>
    <row r="71" spans="1:9" x14ac:dyDescent="0.2">
      <c r="E71" s="94">
        <v>50</v>
      </c>
      <c r="F71" s="94">
        <f>SUM(E71*0.25)</f>
        <v>12.5</v>
      </c>
      <c r="I71" s="85"/>
    </row>
    <row r="73" spans="1:9" x14ac:dyDescent="0.2">
      <c r="A73" s="238" t="s">
        <v>106</v>
      </c>
      <c r="B73" s="238"/>
      <c r="C73" s="238"/>
      <c r="D73" s="238"/>
      <c r="E73" s="238"/>
      <c r="F73" s="238"/>
      <c r="G73" s="238"/>
      <c r="I73" s="85"/>
    </row>
    <row r="74" spans="1:9" x14ac:dyDescent="0.2">
      <c r="A74" s="238"/>
      <c r="B74" s="238"/>
      <c r="C74" s="238"/>
      <c r="D74" s="238"/>
      <c r="E74" s="238"/>
      <c r="F74" s="238"/>
      <c r="G74" s="238"/>
      <c r="I74" s="85"/>
    </row>
    <row r="75" spans="1:9" ht="13.5" thickBot="1" x14ac:dyDescent="0.25">
      <c r="A75" s="238"/>
      <c r="B75" s="238"/>
      <c r="C75" s="238"/>
      <c r="D75" s="238"/>
      <c r="E75" s="238"/>
      <c r="F75" s="238"/>
      <c r="G75" s="238"/>
      <c r="I75" s="85"/>
    </row>
    <row r="76" spans="1:9" ht="45" x14ac:dyDescent="0.2">
      <c r="A76" s="86" t="s">
        <v>90</v>
      </c>
      <c r="B76" s="87" t="s">
        <v>91</v>
      </c>
      <c r="C76" s="88" t="s">
        <v>92</v>
      </c>
      <c r="D76" s="88" t="s">
        <v>93</v>
      </c>
      <c r="E76" s="88" t="s">
        <v>85</v>
      </c>
      <c r="F76" s="88" t="s">
        <v>94</v>
      </c>
      <c r="G76" s="88" t="s">
        <v>95</v>
      </c>
      <c r="H76" s="108" t="s">
        <v>88</v>
      </c>
      <c r="I76" s="85"/>
    </row>
    <row r="77" spans="1:9" x14ac:dyDescent="0.2">
      <c r="A77" s="92">
        <v>630</v>
      </c>
      <c r="B77" s="93">
        <v>8</v>
      </c>
      <c r="C77" s="107">
        <f t="shared" ref="C77:C84" si="21">B77*2.5+40</f>
        <v>60</v>
      </c>
      <c r="D77" s="94">
        <f t="shared" ref="D77:D84" si="22">PI()*(A77)</f>
        <v>1979.2033717615698</v>
      </c>
      <c r="E77" s="95">
        <v>0</v>
      </c>
      <c r="F77" s="109">
        <f t="shared" ref="F77:F84" si="23">D77*(C77*2)/10000</f>
        <v>23.750440461138837</v>
      </c>
      <c r="G77" s="116">
        <f t="shared" ref="G77:G84" si="24">D77*C77/10000</f>
        <v>11.875220230569418</v>
      </c>
      <c r="H77" s="94">
        <f t="shared" ref="H77:H84" si="25">SUM(E77*F77)</f>
        <v>0</v>
      </c>
      <c r="I77" s="85"/>
    </row>
    <row r="78" spans="1:9" x14ac:dyDescent="0.2">
      <c r="A78" s="92">
        <v>530</v>
      </c>
      <c r="B78" s="93">
        <v>8</v>
      </c>
      <c r="C78" s="107">
        <f t="shared" si="21"/>
        <v>60</v>
      </c>
      <c r="D78" s="94">
        <f t="shared" si="22"/>
        <v>1665.0441064025904</v>
      </c>
      <c r="E78" s="95">
        <v>0</v>
      </c>
      <c r="F78" s="109">
        <f t="shared" si="23"/>
        <v>19.980529276831085</v>
      </c>
      <c r="G78" s="116">
        <f t="shared" si="24"/>
        <v>9.9902646384155425</v>
      </c>
      <c r="H78" s="94">
        <f t="shared" si="25"/>
        <v>0</v>
      </c>
      <c r="I78" s="85"/>
    </row>
    <row r="79" spans="1:9" x14ac:dyDescent="0.2">
      <c r="A79" s="92">
        <v>426</v>
      </c>
      <c r="B79" s="93">
        <v>10</v>
      </c>
      <c r="C79" s="107">
        <f t="shared" si="21"/>
        <v>65</v>
      </c>
      <c r="D79" s="94">
        <f t="shared" si="22"/>
        <v>1338.3184704292519</v>
      </c>
      <c r="E79" s="95">
        <v>0</v>
      </c>
      <c r="F79" s="109">
        <f t="shared" si="23"/>
        <v>17.398140115580276</v>
      </c>
      <c r="G79" s="116">
        <f t="shared" si="24"/>
        <v>8.6990700577901379</v>
      </c>
      <c r="H79" s="94">
        <f t="shared" si="25"/>
        <v>0</v>
      </c>
      <c r="I79" s="85"/>
    </row>
    <row r="80" spans="1:9" x14ac:dyDescent="0.2">
      <c r="A80" s="98">
        <v>325</v>
      </c>
      <c r="B80" s="117">
        <v>8</v>
      </c>
      <c r="C80" s="118">
        <f t="shared" si="21"/>
        <v>60</v>
      </c>
      <c r="D80" s="97">
        <f t="shared" si="22"/>
        <v>1021.0176124166827</v>
      </c>
      <c r="E80" s="95">
        <v>0</v>
      </c>
      <c r="F80" s="109">
        <f t="shared" si="23"/>
        <v>12.252211349000193</v>
      </c>
      <c r="G80" s="116">
        <f t="shared" si="24"/>
        <v>6.1261056745000966</v>
      </c>
      <c r="H80" s="94">
        <f t="shared" si="25"/>
        <v>0</v>
      </c>
      <c r="I80" s="85"/>
    </row>
    <row r="81" spans="1:9" x14ac:dyDescent="0.2">
      <c r="A81" s="98">
        <v>273</v>
      </c>
      <c r="B81" s="117">
        <v>7</v>
      </c>
      <c r="C81" s="118">
        <f t="shared" si="21"/>
        <v>57.5</v>
      </c>
      <c r="D81" s="97">
        <f t="shared" si="22"/>
        <v>857.65479443001357</v>
      </c>
      <c r="E81" s="95">
        <v>0</v>
      </c>
      <c r="F81" s="109">
        <f t="shared" si="23"/>
        <v>9.8630301359451558</v>
      </c>
      <c r="G81" s="116">
        <f t="shared" si="24"/>
        <v>4.9315150679725779</v>
      </c>
      <c r="H81" s="94">
        <f t="shared" si="25"/>
        <v>0</v>
      </c>
      <c r="I81" s="85"/>
    </row>
    <row r="82" spans="1:9" x14ac:dyDescent="0.2">
      <c r="A82" s="98">
        <v>219</v>
      </c>
      <c r="B82" s="117">
        <v>9</v>
      </c>
      <c r="C82" s="118">
        <f t="shared" si="21"/>
        <v>62.5</v>
      </c>
      <c r="D82" s="97">
        <f t="shared" si="22"/>
        <v>688.00879113616475</v>
      </c>
      <c r="E82" s="95">
        <v>5</v>
      </c>
      <c r="F82" s="109">
        <f t="shared" si="23"/>
        <v>8.6001098892020593</v>
      </c>
      <c r="G82" s="116">
        <f t="shared" si="24"/>
        <v>4.3000549446010297</v>
      </c>
      <c r="H82" s="94">
        <f t="shared" si="25"/>
        <v>43.000549446010297</v>
      </c>
      <c r="I82" s="85"/>
    </row>
    <row r="83" spans="1:9" x14ac:dyDescent="0.2">
      <c r="A83" s="98">
        <v>159</v>
      </c>
      <c r="B83" s="117">
        <v>7</v>
      </c>
      <c r="C83" s="118">
        <f t="shared" si="21"/>
        <v>57.5</v>
      </c>
      <c r="D83" s="97">
        <f t="shared" si="22"/>
        <v>499.51323192077712</v>
      </c>
      <c r="E83" s="95">
        <v>8</v>
      </c>
      <c r="F83" s="109">
        <f t="shared" si="23"/>
        <v>5.7444021670889374</v>
      </c>
      <c r="G83" s="116">
        <f t="shared" si="24"/>
        <v>2.8722010835444687</v>
      </c>
      <c r="H83" s="94">
        <f t="shared" si="25"/>
        <v>45.955217336711499</v>
      </c>
      <c r="I83" s="85"/>
    </row>
    <row r="84" spans="1:9" x14ac:dyDescent="0.2">
      <c r="A84" s="98">
        <v>133</v>
      </c>
      <c r="B84" s="117">
        <v>5</v>
      </c>
      <c r="C84" s="118">
        <f t="shared" si="21"/>
        <v>52.5</v>
      </c>
      <c r="D84" s="97">
        <f t="shared" si="22"/>
        <v>417.83182292744249</v>
      </c>
      <c r="E84" s="95">
        <v>4</v>
      </c>
      <c r="F84" s="109">
        <f t="shared" si="23"/>
        <v>4.3872341407381468</v>
      </c>
      <c r="G84" s="116">
        <f t="shared" si="24"/>
        <v>2.1936170703690734</v>
      </c>
      <c r="H84" s="94">
        <f t="shared" si="25"/>
        <v>17.548936562952587</v>
      </c>
      <c r="I84" s="85"/>
    </row>
    <row r="85" spans="1:9" x14ac:dyDescent="0.2">
      <c r="A85" s="98">
        <v>108</v>
      </c>
      <c r="B85" s="117">
        <v>4.5</v>
      </c>
      <c r="C85" s="118">
        <f t="shared" ref="C85" si="26">B85*2.5+40</f>
        <v>51.25</v>
      </c>
      <c r="D85" s="97">
        <f t="shared" ref="D85" si="27">PI()*(A85)</f>
        <v>339.29200658769764</v>
      </c>
      <c r="E85" s="95">
        <v>7</v>
      </c>
      <c r="F85" s="109">
        <f t="shared" ref="F85" si="28">D85*(C85*2)/10000</f>
        <v>3.4777430675239009</v>
      </c>
      <c r="G85" s="116">
        <f t="shared" ref="G85" si="29">D85*C85/10000</f>
        <v>1.7388715337619505</v>
      </c>
      <c r="H85" s="94">
        <f t="shared" ref="H85" si="30">SUM(E85*F85)</f>
        <v>24.344201472667308</v>
      </c>
      <c r="I85" s="85"/>
    </row>
    <row r="86" spans="1:9" x14ac:dyDescent="0.2">
      <c r="H86" s="111">
        <f>SUM(H77:H85)</f>
        <v>130.84890481834168</v>
      </c>
      <c r="I86" s="85"/>
    </row>
    <row r="88" spans="1:9" x14ac:dyDescent="0.2">
      <c r="A88" s="85" t="s">
        <v>107</v>
      </c>
      <c r="I88" s="85"/>
    </row>
    <row r="89" spans="1:9" x14ac:dyDescent="0.2">
      <c r="A89" s="239"/>
      <c r="B89" s="240"/>
      <c r="C89" s="240"/>
      <c r="D89" s="240"/>
      <c r="E89" s="240"/>
      <c r="F89" s="240"/>
      <c r="G89" s="240"/>
      <c r="I89" s="85"/>
    </row>
    <row r="90" spans="1:9" x14ac:dyDescent="0.2">
      <c r="A90" s="239"/>
      <c r="B90" s="240"/>
      <c r="C90" s="240"/>
      <c r="D90" s="240"/>
      <c r="E90" s="240"/>
      <c r="F90" s="240"/>
      <c r="G90" s="240"/>
      <c r="I90" s="85"/>
    </row>
    <row r="91" spans="1:9" x14ac:dyDescent="0.2">
      <c r="A91" s="239" t="s">
        <v>108</v>
      </c>
      <c r="B91" s="240"/>
      <c r="C91" s="240"/>
      <c r="D91" s="240"/>
      <c r="E91" s="240"/>
      <c r="F91" s="240"/>
      <c r="G91" s="240"/>
      <c r="I91" s="85"/>
    </row>
    <row r="92" spans="1:9" x14ac:dyDescent="0.2">
      <c r="A92" s="119"/>
      <c r="I92" s="85"/>
    </row>
    <row r="94" spans="1:9" ht="15" x14ac:dyDescent="0.2">
      <c r="A94" s="243"/>
      <c r="B94" s="244"/>
      <c r="C94" s="120" t="s">
        <v>109</v>
      </c>
      <c r="D94" s="120" t="s">
        <v>110</v>
      </c>
      <c r="E94" s="120"/>
      <c r="F94" s="120"/>
      <c r="G94" s="120"/>
      <c r="H94" s="120"/>
      <c r="I94" s="85"/>
    </row>
    <row r="95" spans="1:9" ht="15" x14ac:dyDescent="0.2">
      <c r="A95" s="121" t="s">
        <v>111</v>
      </c>
      <c r="B95" s="122"/>
      <c r="C95" s="123">
        <f>SUM(H86+G64+F71+L12)</f>
        <v>430.65489758897775</v>
      </c>
      <c r="D95" s="124">
        <v>16</v>
      </c>
      <c r="E95" s="125"/>
      <c r="F95" s="125"/>
      <c r="G95" s="125">
        <v>3.14</v>
      </c>
      <c r="H95" s="126">
        <f>SUM(C95*D95*G95)</f>
        <v>21636.102054870244</v>
      </c>
      <c r="I95" s="85"/>
    </row>
    <row r="96" spans="1:9" ht="15" x14ac:dyDescent="0.2">
      <c r="A96" s="241" t="s">
        <v>112</v>
      </c>
      <c r="B96" s="242"/>
      <c r="C96" s="120">
        <v>0</v>
      </c>
      <c r="D96" s="120">
        <v>5407</v>
      </c>
      <c r="E96" s="125"/>
      <c r="F96" s="120"/>
      <c r="G96" s="125">
        <v>3.14</v>
      </c>
      <c r="H96" s="125">
        <f>SUM(C96*D96*G96)</f>
        <v>0</v>
      </c>
      <c r="I96" s="85"/>
    </row>
    <row r="97" spans="7:9" x14ac:dyDescent="0.2">
      <c r="G97" s="127" t="s">
        <v>113</v>
      </c>
      <c r="H97" s="128">
        <f>SUM(H95:H96)</f>
        <v>21636.102054870244</v>
      </c>
      <c r="I97" s="85"/>
    </row>
  </sheetData>
  <mergeCells count="11">
    <mergeCell ref="A73:G75"/>
    <mergeCell ref="A1:G1"/>
    <mergeCell ref="A14:G16"/>
    <mergeCell ref="A24:G26"/>
    <mergeCell ref="A54:G56"/>
    <mergeCell ref="A66:G68"/>
    <mergeCell ref="A89:G89"/>
    <mergeCell ref="A90:G90"/>
    <mergeCell ref="A91:G91"/>
    <mergeCell ref="A94:B94"/>
    <mergeCell ref="A96:B9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opLeftCell="A56" workbookViewId="0">
      <selection activeCell="I71" sqref="I71"/>
    </sheetView>
  </sheetViews>
  <sheetFormatPr defaultRowHeight="12.75" x14ac:dyDescent="0.2"/>
  <cols>
    <col min="1" max="1" width="15.5703125" style="85" customWidth="1"/>
    <col min="2" max="2" width="9.42578125" style="85" customWidth="1"/>
    <col min="3" max="3" width="17" style="84" customWidth="1"/>
    <col min="4" max="5" width="16.140625" style="84" customWidth="1"/>
    <col min="6" max="6" width="14.5703125" style="84" customWidth="1"/>
    <col min="7" max="7" width="12.42578125" style="84" customWidth="1"/>
    <col min="8" max="8" width="12.85546875" style="84" customWidth="1"/>
    <col min="9" max="9" width="10.7109375" style="84" customWidth="1"/>
    <col min="10" max="11" width="10.140625" style="85" customWidth="1"/>
    <col min="12" max="12" width="15.85546875" style="85" customWidth="1"/>
    <col min="13" max="256" width="9.140625" style="85"/>
    <col min="257" max="257" width="15.5703125" style="85" customWidth="1"/>
    <col min="258" max="258" width="9.42578125" style="85" customWidth="1"/>
    <col min="259" max="259" width="17" style="85" customWidth="1"/>
    <col min="260" max="261" width="16.140625" style="85" customWidth="1"/>
    <col min="262" max="262" width="14.5703125" style="85" customWidth="1"/>
    <col min="263" max="263" width="12.42578125" style="85" customWidth="1"/>
    <col min="264" max="264" width="12.85546875" style="85" customWidth="1"/>
    <col min="265" max="265" width="10.7109375" style="85" customWidth="1"/>
    <col min="266" max="267" width="10.140625" style="85" customWidth="1"/>
    <col min="268" max="268" width="15.85546875" style="85" customWidth="1"/>
    <col min="269" max="512" width="9.140625" style="85"/>
    <col min="513" max="513" width="15.5703125" style="85" customWidth="1"/>
    <col min="514" max="514" width="9.42578125" style="85" customWidth="1"/>
    <col min="515" max="515" width="17" style="85" customWidth="1"/>
    <col min="516" max="517" width="16.140625" style="85" customWidth="1"/>
    <col min="518" max="518" width="14.5703125" style="85" customWidth="1"/>
    <col min="519" max="519" width="12.42578125" style="85" customWidth="1"/>
    <col min="520" max="520" width="12.85546875" style="85" customWidth="1"/>
    <col min="521" max="521" width="10.7109375" style="85" customWidth="1"/>
    <col min="522" max="523" width="10.140625" style="85" customWidth="1"/>
    <col min="524" max="524" width="15.85546875" style="85" customWidth="1"/>
    <col min="525" max="768" width="9.140625" style="85"/>
    <col min="769" max="769" width="15.5703125" style="85" customWidth="1"/>
    <col min="770" max="770" width="9.42578125" style="85" customWidth="1"/>
    <col min="771" max="771" width="17" style="85" customWidth="1"/>
    <col min="772" max="773" width="16.140625" style="85" customWidth="1"/>
    <col min="774" max="774" width="14.5703125" style="85" customWidth="1"/>
    <col min="775" max="775" width="12.42578125" style="85" customWidth="1"/>
    <col min="776" max="776" width="12.85546875" style="85" customWidth="1"/>
    <col min="777" max="777" width="10.7109375" style="85" customWidth="1"/>
    <col min="778" max="779" width="10.140625" style="85" customWidth="1"/>
    <col min="780" max="780" width="15.85546875" style="85" customWidth="1"/>
    <col min="781" max="1024" width="9.140625" style="85"/>
    <col min="1025" max="1025" width="15.5703125" style="85" customWidth="1"/>
    <col min="1026" max="1026" width="9.42578125" style="85" customWidth="1"/>
    <col min="1027" max="1027" width="17" style="85" customWidth="1"/>
    <col min="1028" max="1029" width="16.140625" style="85" customWidth="1"/>
    <col min="1030" max="1030" width="14.5703125" style="85" customWidth="1"/>
    <col min="1031" max="1031" width="12.42578125" style="85" customWidth="1"/>
    <col min="1032" max="1032" width="12.85546875" style="85" customWidth="1"/>
    <col min="1033" max="1033" width="10.7109375" style="85" customWidth="1"/>
    <col min="1034" max="1035" width="10.140625" style="85" customWidth="1"/>
    <col min="1036" max="1036" width="15.85546875" style="85" customWidth="1"/>
    <col min="1037" max="1280" width="9.140625" style="85"/>
    <col min="1281" max="1281" width="15.5703125" style="85" customWidth="1"/>
    <col min="1282" max="1282" width="9.42578125" style="85" customWidth="1"/>
    <col min="1283" max="1283" width="17" style="85" customWidth="1"/>
    <col min="1284" max="1285" width="16.140625" style="85" customWidth="1"/>
    <col min="1286" max="1286" width="14.5703125" style="85" customWidth="1"/>
    <col min="1287" max="1287" width="12.42578125" style="85" customWidth="1"/>
    <col min="1288" max="1288" width="12.85546875" style="85" customWidth="1"/>
    <col min="1289" max="1289" width="10.7109375" style="85" customWidth="1"/>
    <col min="1290" max="1291" width="10.140625" style="85" customWidth="1"/>
    <col min="1292" max="1292" width="15.85546875" style="85" customWidth="1"/>
    <col min="1293" max="1536" width="9.140625" style="85"/>
    <col min="1537" max="1537" width="15.5703125" style="85" customWidth="1"/>
    <col min="1538" max="1538" width="9.42578125" style="85" customWidth="1"/>
    <col min="1539" max="1539" width="17" style="85" customWidth="1"/>
    <col min="1540" max="1541" width="16.140625" style="85" customWidth="1"/>
    <col min="1542" max="1542" width="14.5703125" style="85" customWidth="1"/>
    <col min="1543" max="1543" width="12.42578125" style="85" customWidth="1"/>
    <col min="1544" max="1544" width="12.85546875" style="85" customWidth="1"/>
    <col min="1545" max="1545" width="10.7109375" style="85" customWidth="1"/>
    <col min="1546" max="1547" width="10.140625" style="85" customWidth="1"/>
    <col min="1548" max="1548" width="15.85546875" style="85" customWidth="1"/>
    <col min="1549" max="1792" width="9.140625" style="85"/>
    <col min="1793" max="1793" width="15.5703125" style="85" customWidth="1"/>
    <col min="1794" max="1794" width="9.42578125" style="85" customWidth="1"/>
    <col min="1795" max="1795" width="17" style="85" customWidth="1"/>
    <col min="1796" max="1797" width="16.140625" style="85" customWidth="1"/>
    <col min="1798" max="1798" width="14.5703125" style="85" customWidth="1"/>
    <col min="1799" max="1799" width="12.42578125" style="85" customWidth="1"/>
    <col min="1800" max="1800" width="12.85546875" style="85" customWidth="1"/>
    <col min="1801" max="1801" width="10.7109375" style="85" customWidth="1"/>
    <col min="1802" max="1803" width="10.140625" style="85" customWidth="1"/>
    <col min="1804" max="1804" width="15.85546875" style="85" customWidth="1"/>
    <col min="1805" max="2048" width="9.140625" style="85"/>
    <col min="2049" max="2049" width="15.5703125" style="85" customWidth="1"/>
    <col min="2050" max="2050" width="9.42578125" style="85" customWidth="1"/>
    <col min="2051" max="2051" width="17" style="85" customWidth="1"/>
    <col min="2052" max="2053" width="16.140625" style="85" customWidth="1"/>
    <col min="2054" max="2054" width="14.5703125" style="85" customWidth="1"/>
    <col min="2055" max="2055" width="12.42578125" style="85" customWidth="1"/>
    <col min="2056" max="2056" width="12.85546875" style="85" customWidth="1"/>
    <col min="2057" max="2057" width="10.7109375" style="85" customWidth="1"/>
    <col min="2058" max="2059" width="10.140625" style="85" customWidth="1"/>
    <col min="2060" max="2060" width="15.85546875" style="85" customWidth="1"/>
    <col min="2061" max="2304" width="9.140625" style="85"/>
    <col min="2305" max="2305" width="15.5703125" style="85" customWidth="1"/>
    <col min="2306" max="2306" width="9.42578125" style="85" customWidth="1"/>
    <col min="2307" max="2307" width="17" style="85" customWidth="1"/>
    <col min="2308" max="2309" width="16.140625" style="85" customWidth="1"/>
    <col min="2310" max="2310" width="14.5703125" style="85" customWidth="1"/>
    <col min="2311" max="2311" width="12.42578125" style="85" customWidth="1"/>
    <col min="2312" max="2312" width="12.85546875" style="85" customWidth="1"/>
    <col min="2313" max="2313" width="10.7109375" style="85" customWidth="1"/>
    <col min="2314" max="2315" width="10.140625" style="85" customWidth="1"/>
    <col min="2316" max="2316" width="15.85546875" style="85" customWidth="1"/>
    <col min="2317" max="2560" width="9.140625" style="85"/>
    <col min="2561" max="2561" width="15.5703125" style="85" customWidth="1"/>
    <col min="2562" max="2562" width="9.42578125" style="85" customWidth="1"/>
    <col min="2563" max="2563" width="17" style="85" customWidth="1"/>
    <col min="2564" max="2565" width="16.140625" style="85" customWidth="1"/>
    <col min="2566" max="2566" width="14.5703125" style="85" customWidth="1"/>
    <col min="2567" max="2567" width="12.42578125" style="85" customWidth="1"/>
    <col min="2568" max="2568" width="12.85546875" style="85" customWidth="1"/>
    <col min="2569" max="2569" width="10.7109375" style="85" customWidth="1"/>
    <col min="2570" max="2571" width="10.140625" style="85" customWidth="1"/>
    <col min="2572" max="2572" width="15.85546875" style="85" customWidth="1"/>
    <col min="2573" max="2816" width="9.140625" style="85"/>
    <col min="2817" max="2817" width="15.5703125" style="85" customWidth="1"/>
    <col min="2818" max="2818" width="9.42578125" style="85" customWidth="1"/>
    <col min="2819" max="2819" width="17" style="85" customWidth="1"/>
    <col min="2820" max="2821" width="16.140625" style="85" customWidth="1"/>
    <col min="2822" max="2822" width="14.5703125" style="85" customWidth="1"/>
    <col min="2823" max="2823" width="12.42578125" style="85" customWidth="1"/>
    <col min="2824" max="2824" width="12.85546875" style="85" customWidth="1"/>
    <col min="2825" max="2825" width="10.7109375" style="85" customWidth="1"/>
    <col min="2826" max="2827" width="10.140625" style="85" customWidth="1"/>
    <col min="2828" max="2828" width="15.85546875" style="85" customWidth="1"/>
    <col min="2829" max="3072" width="9.140625" style="85"/>
    <col min="3073" max="3073" width="15.5703125" style="85" customWidth="1"/>
    <col min="3074" max="3074" width="9.42578125" style="85" customWidth="1"/>
    <col min="3075" max="3075" width="17" style="85" customWidth="1"/>
    <col min="3076" max="3077" width="16.140625" style="85" customWidth="1"/>
    <col min="3078" max="3078" width="14.5703125" style="85" customWidth="1"/>
    <col min="3079" max="3079" width="12.42578125" style="85" customWidth="1"/>
    <col min="3080" max="3080" width="12.85546875" style="85" customWidth="1"/>
    <col min="3081" max="3081" width="10.7109375" style="85" customWidth="1"/>
    <col min="3082" max="3083" width="10.140625" style="85" customWidth="1"/>
    <col min="3084" max="3084" width="15.85546875" style="85" customWidth="1"/>
    <col min="3085" max="3328" width="9.140625" style="85"/>
    <col min="3329" max="3329" width="15.5703125" style="85" customWidth="1"/>
    <col min="3330" max="3330" width="9.42578125" style="85" customWidth="1"/>
    <col min="3331" max="3331" width="17" style="85" customWidth="1"/>
    <col min="3332" max="3333" width="16.140625" style="85" customWidth="1"/>
    <col min="3334" max="3334" width="14.5703125" style="85" customWidth="1"/>
    <col min="3335" max="3335" width="12.42578125" style="85" customWidth="1"/>
    <col min="3336" max="3336" width="12.85546875" style="85" customWidth="1"/>
    <col min="3337" max="3337" width="10.7109375" style="85" customWidth="1"/>
    <col min="3338" max="3339" width="10.140625" style="85" customWidth="1"/>
    <col min="3340" max="3340" width="15.85546875" style="85" customWidth="1"/>
    <col min="3341" max="3584" width="9.140625" style="85"/>
    <col min="3585" max="3585" width="15.5703125" style="85" customWidth="1"/>
    <col min="3586" max="3586" width="9.42578125" style="85" customWidth="1"/>
    <col min="3587" max="3587" width="17" style="85" customWidth="1"/>
    <col min="3588" max="3589" width="16.140625" style="85" customWidth="1"/>
    <col min="3590" max="3590" width="14.5703125" style="85" customWidth="1"/>
    <col min="3591" max="3591" width="12.42578125" style="85" customWidth="1"/>
    <col min="3592" max="3592" width="12.85546875" style="85" customWidth="1"/>
    <col min="3593" max="3593" width="10.7109375" style="85" customWidth="1"/>
    <col min="3594" max="3595" width="10.140625" style="85" customWidth="1"/>
    <col min="3596" max="3596" width="15.85546875" style="85" customWidth="1"/>
    <col min="3597" max="3840" width="9.140625" style="85"/>
    <col min="3841" max="3841" width="15.5703125" style="85" customWidth="1"/>
    <col min="3842" max="3842" width="9.42578125" style="85" customWidth="1"/>
    <col min="3843" max="3843" width="17" style="85" customWidth="1"/>
    <col min="3844" max="3845" width="16.140625" style="85" customWidth="1"/>
    <col min="3846" max="3846" width="14.5703125" style="85" customWidth="1"/>
    <col min="3847" max="3847" width="12.42578125" style="85" customWidth="1"/>
    <col min="3848" max="3848" width="12.85546875" style="85" customWidth="1"/>
    <col min="3849" max="3849" width="10.7109375" style="85" customWidth="1"/>
    <col min="3850" max="3851" width="10.140625" style="85" customWidth="1"/>
    <col min="3852" max="3852" width="15.85546875" style="85" customWidth="1"/>
    <col min="3853" max="4096" width="9.140625" style="85"/>
    <col min="4097" max="4097" width="15.5703125" style="85" customWidth="1"/>
    <col min="4098" max="4098" width="9.42578125" style="85" customWidth="1"/>
    <col min="4099" max="4099" width="17" style="85" customWidth="1"/>
    <col min="4100" max="4101" width="16.140625" style="85" customWidth="1"/>
    <col min="4102" max="4102" width="14.5703125" style="85" customWidth="1"/>
    <col min="4103" max="4103" width="12.42578125" style="85" customWidth="1"/>
    <col min="4104" max="4104" width="12.85546875" style="85" customWidth="1"/>
    <col min="4105" max="4105" width="10.7109375" style="85" customWidth="1"/>
    <col min="4106" max="4107" width="10.140625" style="85" customWidth="1"/>
    <col min="4108" max="4108" width="15.85546875" style="85" customWidth="1"/>
    <col min="4109" max="4352" width="9.140625" style="85"/>
    <col min="4353" max="4353" width="15.5703125" style="85" customWidth="1"/>
    <col min="4354" max="4354" width="9.42578125" style="85" customWidth="1"/>
    <col min="4355" max="4355" width="17" style="85" customWidth="1"/>
    <col min="4356" max="4357" width="16.140625" style="85" customWidth="1"/>
    <col min="4358" max="4358" width="14.5703125" style="85" customWidth="1"/>
    <col min="4359" max="4359" width="12.42578125" style="85" customWidth="1"/>
    <col min="4360" max="4360" width="12.85546875" style="85" customWidth="1"/>
    <col min="4361" max="4361" width="10.7109375" style="85" customWidth="1"/>
    <col min="4362" max="4363" width="10.140625" style="85" customWidth="1"/>
    <col min="4364" max="4364" width="15.85546875" style="85" customWidth="1"/>
    <col min="4365" max="4608" width="9.140625" style="85"/>
    <col min="4609" max="4609" width="15.5703125" style="85" customWidth="1"/>
    <col min="4610" max="4610" width="9.42578125" style="85" customWidth="1"/>
    <col min="4611" max="4611" width="17" style="85" customWidth="1"/>
    <col min="4612" max="4613" width="16.140625" style="85" customWidth="1"/>
    <col min="4614" max="4614" width="14.5703125" style="85" customWidth="1"/>
    <col min="4615" max="4615" width="12.42578125" style="85" customWidth="1"/>
    <col min="4616" max="4616" width="12.85546875" style="85" customWidth="1"/>
    <col min="4617" max="4617" width="10.7109375" style="85" customWidth="1"/>
    <col min="4618" max="4619" width="10.140625" style="85" customWidth="1"/>
    <col min="4620" max="4620" width="15.85546875" style="85" customWidth="1"/>
    <col min="4621" max="4864" width="9.140625" style="85"/>
    <col min="4865" max="4865" width="15.5703125" style="85" customWidth="1"/>
    <col min="4866" max="4866" width="9.42578125" style="85" customWidth="1"/>
    <col min="4867" max="4867" width="17" style="85" customWidth="1"/>
    <col min="4868" max="4869" width="16.140625" style="85" customWidth="1"/>
    <col min="4870" max="4870" width="14.5703125" style="85" customWidth="1"/>
    <col min="4871" max="4871" width="12.42578125" style="85" customWidth="1"/>
    <col min="4872" max="4872" width="12.85546875" style="85" customWidth="1"/>
    <col min="4873" max="4873" width="10.7109375" style="85" customWidth="1"/>
    <col min="4874" max="4875" width="10.140625" style="85" customWidth="1"/>
    <col min="4876" max="4876" width="15.85546875" style="85" customWidth="1"/>
    <col min="4877" max="5120" width="9.140625" style="85"/>
    <col min="5121" max="5121" width="15.5703125" style="85" customWidth="1"/>
    <col min="5122" max="5122" width="9.42578125" style="85" customWidth="1"/>
    <col min="5123" max="5123" width="17" style="85" customWidth="1"/>
    <col min="5124" max="5125" width="16.140625" style="85" customWidth="1"/>
    <col min="5126" max="5126" width="14.5703125" style="85" customWidth="1"/>
    <col min="5127" max="5127" width="12.42578125" style="85" customWidth="1"/>
    <col min="5128" max="5128" width="12.85546875" style="85" customWidth="1"/>
    <col min="5129" max="5129" width="10.7109375" style="85" customWidth="1"/>
    <col min="5130" max="5131" width="10.140625" style="85" customWidth="1"/>
    <col min="5132" max="5132" width="15.85546875" style="85" customWidth="1"/>
    <col min="5133" max="5376" width="9.140625" style="85"/>
    <col min="5377" max="5377" width="15.5703125" style="85" customWidth="1"/>
    <col min="5378" max="5378" width="9.42578125" style="85" customWidth="1"/>
    <col min="5379" max="5379" width="17" style="85" customWidth="1"/>
    <col min="5380" max="5381" width="16.140625" style="85" customWidth="1"/>
    <col min="5382" max="5382" width="14.5703125" style="85" customWidth="1"/>
    <col min="5383" max="5383" width="12.42578125" style="85" customWidth="1"/>
    <col min="5384" max="5384" width="12.85546875" style="85" customWidth="1"/>
    <col min="5385" max="5385" width="10.7109375" style="85" customWidth="1"/>
    <col min="5386" max="5387" width="10.140625" style="85" customWidth="1"/>
    <col min="5388" max="5388" width="15.85546875" style="85" customWidth="1"/>
    <col min="5389" max="5632" width="9.140625" style="85"/>
    <col min="5633" max="5633" width="15.5703125" style="85" customWidth="1"/>
    <col min="5634" max="5634" width="9.42578125" style="85" customWidth="1"/>
    <col min="5635" max="5635" width="17" style="85" customWidth="1"/>
    <col min="5636" max="5637" width="16.140625" style="85" customWidth="1"/>
    <col min="5638" max="5638" width="14.5703125" style="85" customWidth="1"/>
    <col min="5639" max="5639" width="12.42578125" style="85" customWidth="1"/>
    <col min="5640" max="5640" width="12.85546875" style="85" customWidth="1"/>
    <col min="5641" max="5641" width="10.7109375" style="85" customWidth="1"/>
    <col min="5642" max="5643" width="10.140625" style="85" customWidth="1"/>
    <col min="5644" max="5644" width="15.85546875" style="85" customWidth="1"/>
    <col min="5645" max="5888" width="9.140625" style="85"/>
    <col min="5889" max="5889" width="15.5703125" style="85" customWidth="1"/>
    <col min="5890" max="5890" width="9.42578125" style="85" customWidth="1"/>
    <col min="5891" max="5891" width="17" style="85" customWidth="1"/>
    <col min="5892" max="5893" width="16.140625" style="85" customWidth="1"/>
    <col min="5894" max="5894" width="14.5703125" style="85" customWidth="1"/>
    <col min="5895" max="5895" width="12.42578125" style="85" customWidth="1"/>
    <col min="5896" max="5896" width="12.85546875" style="85" customWidth="1"/>
    <col min="5897" max="5897" width="10.7109375" style="85" customWidth="1"/>
    <col min="5898" max="5899" width="10.140625" style="85" customWidth="1"/>
    <col min="5900" max="5900" width="15.85546875" style="85" customWidth="1"/>
    <col min="5901" max="6144" width="9.140625" style="85"/>
    <col min="6145" max="6145" width="15.5703125" style="85" customWidth="1"/>
    <col min="6146" max="6146" width="9.42578125" style="85" customWidth="1"/>
    <col min="6147" max="6147" width="17" style="85" customWidth="1"/>
    <col min="6148" max="6149" width="16.140625" style="85" customWidth="1"/>
    <col min="6150" max="6150" width="14.5703125" style="85" customWidth="1"/>
    <col min="6151" max="6151" width="12.42578125" style="85" customWidth="1"/>
    <col min="6152" max="6152" width="12.85546875" style="85" customWidth="1"/>
    <col min="6153" max="6153" width="10.7109375" style="85" customWidth="1"/>
    <col min="6154" max="6155" width="10.140625" style="85" customWidth="1"/>
    <col min="6156" max="6156" width="15.85546875" style="85" customWidth="1"/>
    <col min="6157" max="6400" width="9.140625" style="85"/>
    <col min="6401" max="6401" width="15.5703125" style="85" customWidth="1"/>
    <col min="6402" max="6402" width="9.42578125" style="85" customWidth="1"/>
    <col min="6403" max="6403" width="17" style="85" customWidth="1"/>
    <col min="6404" max="6405" width="16.140625" style="85" customWidth="1"/>
    <col min="6406" max="6406" width="14.5703125" style="85" customWidth="1"/>
    <col min="6407" max="6407" width="12.42578125" style="85" customWidth="1"/>
    <col min="6408" max="6408" width="12.85546875" style="85" customWidth="1"/>
    <col min="6409" max="6409" width="10.7109375" style="85" customWidth="1"/>
    <col min="6410" max="6411" width="10.140625" style="85" customWidth="1"/>
    <col min="6412" max="6412" width="15.85546875" style="85" customWidth="1"/>
    <col min="6413" max="6656" width="9.140625" style="85"/>
    <col min="6657" max="6657" width="15.5703125" style="85" customWidth="1"/>
    <col min="6658" max="6658" width="9.42578125" style="85" customWidth="1"/>
    <col min="6659" max="6659" width="17" style="85" customWidth="1"/>
    <col min="6660" max="6661" width="16.140625" style="85" customWidth="1"/>
    <col min="6662" max="6662" width="14.5703125" style="85" customWidth="1"/>
    <col min="6663" max="6663" width="12.42578125" style="85" customWidth="1"/>
    <col min="6664" max="6664" width="12.85546875" style="85" customWidth="1"/>
    <col min="6665" max="6665" width="10.7109375" style="85" customWidth="1"/>
    <col min="6666" max="6667" width="10.140625" style="85" customWidth="1"/>
    <col min="6668" max="6668" width="15.85546875" style="85" customWidth="1"/>
    <col min="6669" max="6912" width="9.140625" style="85"/>
    <col min="6913" max="6913" width="15.5703125" style="85" customWidth="1"/>
    <col min="6914" max="6914" width="9.42578125" style="85" customWidth="1"/>
    <col min="6915" max="6915" width="17" style="85" customWidth="1"/>
    <col min="6916" max="6917" width="16.140625" style="85" customWidth="1"/>
    <col min="6918" max="6918" width="14.5703125" style="85" customWidth="1"/>
    <col min="6919" max="6919" width="12.42578125" style="85" customWidth="1"/>
    <col min="6920" max="6920" width="12.85546875" style="85" customWidth="1"/>
    <col min="6921" max="6921" width="10.7109375" style="85" customWidth="1"/>
    <col min="6922" max="6923" width="10.140625" style="85" customWidth="1"/>
    <col min="6924" max="6924" width="15.85546875" style="85" customWidth="1"/>
    <col min="6925" max="7168" width="9.140625" style="85"/>
    <col min="7169" max="7169" width="15.5703125" style="85" customWidth="1"/>
    <col min="7170" max="7170" width="9.42578125" style="85" customWidth="1"/>
    <col min="7171" max="7171" width="17" style="85" customWidth="1"/>
    <col min="7172" max="7173" width="16.140625" style="85" customWidth="1"/>
    <col min="7174" max="7174" width="14.5703125" style="85" customWidth="1"/>
    <col min="7175" max="7175" width="12.42578125" style="85" customWidth="1"/>
    <col min="7176" max="7176" width="12.85546875" style="85" customWidth="1"/>
    <col min="7177" max="7177" width="10.7109375" style="85" customWidth="1"/>
    <col min="7178" max="7179" width="10.140625" style="85" customWidth="1"/>
    <col min="7180" max="7180" width="15.85546875" style="85" customWidth="1"/>
    <col min="7181" max="7424" width="9.140625" style="85"/>
    <col min="7425" max="7425" width="15.5703125" style="85" customWidth="1"/>
    <col min="7426" max="7426" width="9.42578125" style="85" customWidth="1"/>
    <col min="7427" max="7427" width="17" style="85" customWidth="1"/>
    <col min="7428" max="7429" width="16.140625" style="85" customWidth="1"/>
    <col min="7430" max="7430" width="14.5703125" style="85" customWidth="1"/>
    <col min="7431" max="7431" width="12.42578125" style="85" customWidth="1"/>
    <col min="7432" max="7432" width="12.85546875" style="85" customWidth="1"/>
    <col min="7433" max="7433" width="10.7109375" style="85" customWidth="1"/>
    <col min="7434" max="7435" width="10.140625" style="85" customWidth="1"/>
    <col min="7436" max="7436" width="15.85546875" style="85" customWidth="1"/>
    <col min="7437" max="7680" width="9.140625" style="85"/>
    <col min="7681" max="7681" width="15.5703125" style="85" customWidth="1"/>
    <col min="7682" max="7682" width="9.42578125" style="85" customWidth="1"/>
    <col min="7683" max="7683" width="17" style="85" customWidth="1"/>
    <col min="7684" max="7685" width="16.140625" style="85" customWidth="1"/>
    <col min="7686" max="7686" width="14.5703125" style="85" customWidth="1"/>
    <col min="7687" max="7687" width="12.42578125" style="85" customWidth="1"/>
    <col min="7688" max="7688" width="12.85546875" style="85" customWidth="1"/>
    <col min="7689" max="7689" width="10.7109375" style="85" customWidth="1"/>
    <col min="7690" max="7691" width="10.140625" style="85" customWidth="1"/>
    <col min="7692" max="7692" width="15.85546875" style="85" customWidth="1"/>
    <col min="7693" max="7936" width="9.140625" style="85"/>
    <col min="7937" max="7937" width="15.5703125" style="85" customWidth="1"/>
    <col min="7938" max="7938" width="9.42578125" style="85" customWidth="1"/>
    <col min="7939" max="7939" width="17" style="85" customWidth="1"/>
    <col min="7940" max="7941" width="16.140625" style="85" customWidth="1"/>
    <col min="7942" max="7942" width="14.5703125" style="85" customWidth="1"/>
    <col min="7943" max="7943" width="12.42578125" style="85" customWidth="1"/>
    <col min="7944" max="7944" width="12.85546875" style="85" customWidth="1"/>
    <col min="7945" max="7945" width="10.7109375" style="85" customWidth="1"/>
    <col min="7946" max="7947" width="10.140625" style="85" customWidth="1"/>
    <col min="7948" max="7948" width="15.85546875" style="85" customWidth="1"/>
    <col min="7949" max="8192" width="9.140625" style="85"/>
    <col min="8193" max="8193" width="15.5703125" style="85" customWidth="1"/>
    <col min="8194" max="8194" width="9.42578125" style="85" customWidth="1"/>
    <col min="8195" max="8195" width="17" style="85" customWidth="1"/>
    <col min="8196" max="8197" width="16.140625" style="85" customWidth="1"/>
    <col min="8198" max="8198" width="14.5703125" style="85" customWidth="1"/>
    <col min="8199" max="8199" width="12.42578125" style="85" customWidth="1"/>
    <col min="8200" max="8200" width="12.85546875" style="85" customWidth="1"/>
    <col min="8201" max="8201" width="10.7109375" style="85" customWidth="1"/>
    <col min="8202" max="8203" width="10.140625" style="85" customWidth="1"/>
    <col min="8204" max="8204" width="15.85546875" style="85" customWidth="1"/>
    <col min="8205" max="8448" width="9.140625" style="85"/>
    <col min="8449" max="8449" width="15.5703125" style="85" customWidth="1"/>
    <col min="8450" max="8450" width="9.42578125" style="85" customWidth="1"/>
    <col min="8451" max="8451" width="17" style="85" customWidth="1"/>
    <col min="8452" max="8453" width="16.140625" style="85" customWidth="1"/>
    <col min="8454" max="8454" width="14.5703125" style="85" customWidth="1"/>
    <col min="8455" max="8455" width="12.42578125" style="85" customWidth="1"/>
    <col min="8456" max="8456" width="12.85546875" style="85" customWidth="1"/>
    <col min="8457" max="8457" width="10.7109375" style="85" customWidth="1"/>
    <col min="8458" max="8459" width="10.140625" style="85" customWidth="1"/>
    <col min="8460" max="8460" width="15.85546875" style="85" customWidth="1"/>
    <col min="8461" max="8704" width="9.140625" style="85"/>
    <col min="8705" max="8705" width="15.5703125" style="85" customWidth="1"/>
    <col min="8706" max="8706" width="9.42578125" style="85" customWidth="1"/>
    <col min="8707" max="8707" width="17" style="85" customWidth="1"/>
    <col min="8708" max="8709" width="16.140625" style="85" customWidth="1"/>
    <col min="8710" max="8710" width="14.5703125" style="85" customWidth="1"/>
    <col min="8711" max="8711" width="12.42578125" style="85" customWidth="1"/>
    <col min="8712" max="8712" width="12.85546875" style="85" customWidth="1"/>
    <col min="8713" max="8713" width="10.7109375" style="85" customWidth="1"/>
    <col min="8714" max="8715" width="10.140625" style="85" customWidth="1"/>
    <col min="8716" max="8716" width="15.85546875" style="85" customWidth="1"/>
    <col min="8717" max="8960" width="9.140625" style="85"/>
    <col min="8961" max="8961" width="15.5703125" style="85" customWidth="1"/>
    <col min="8962" max="8962" width="9.42578125" style="85" customWidth="1"/>
    <col min="8963" max="8963" width="17" style="85" customWidth="1"/>
    <col min="8964" max="8965" width="16.140625" style="85" customWidth="1"/>
    <col min="8966" max="8966" width="14.5703125" style="85" customWidth="1"/>
    <col min="8967" max="8967" width="12.42578125" style="85" customWidth="1"/>
    <col min="8968" max="8968" width="12.85546875" style="85" customWidth="1"/>
    <col min="8969" max="8969" width="10.7109375" style="85" customWidth="1"/>
    <col min="8970" max="8971" width="10.140625" style="85" customWidth="1"/>
    <col min="8972" max="8972" width="15.85546875" style="85" customWidth="1"/>
    <col min="8973" max="9216" width="9.140625" style="85"/>
    <col min="9217" max="9217" width="15.5703125" style="85" customWidth="1"/>
    <col min="9218" max="9218" width="9.42578125" style="85" customWidth="1"/>
    <col min="9219" max="9219" width="17" style="85" customWidth="1"/>
    <col min="9220" max="9221" width="16.140625" style="85" customWidth="1"/>
    <col min="9222" max="9222" width="14.5703125" style="85" customWidth="1"/>
    <col min="9223" max="9223" width="12.42578125" style="85" customWidth="1"/>
    <col min="9224" max="9224" width="12.85546875" style="85" customWidth="1"/>
    <col min="9225" max="9225" width="10.7109375" style="85" customWidth="1"/>
    <col min="9226" max="9227" width="10.140625" style="85" customWidth="1"/>
    <col min="9228" max="9228" width="15.85546875" style="85" customWidth="1"/>
    <col min="9229" max="9472" width="9.140625" style="85"/>
    <col min="9473" max="9473" width="15.5703125" style="85" customWidth="1"/>
    <col min="9474" max="9474" width="9.42578125" style="85" customWidth="1"/>
    <col min="9475" max="9475" width="17" style="85" customWidth="1"/>
    <col min="9476" max="9477" width="16.140625" style="85" customWidth="1"/>
    <col min="9478" max="9478" width="14.5703125" style="85" customWidth="1"/>
    <col min="9479" max="9479" width="12.42578125" style="85" customWidth="1"/>
    <col min="9480" max="9480" width="12.85546875" style="85" customWidth="1"/>
    <col min="9481" max="9481" width="10.7109375" style="85" customWidth="1"/>
    <col min="9482" max="9483" width="10.140625" style="85" customWidth="1"/>
    <col min="9484" max="9484" width="15.85546875" style="85" customWidth="1"/>
    <col min="9485" max="9728" width="9.140625" style="85"/>
    <col min="9729" max="9729" width="15.5703125" style="85" customWidth="1"/>
    <col min="9730" max="9730" width="9.42578125" style="85" customWidth="1"/>
    <col min="9731" max="9731" width="17" style="85" customWidth="1"/>
    <col min="9732" max="9733" width="16.140625" style="85" customWidth="1"/>
    <col min="9734" max="9734" width="14.5703125" style="85" customWidth="1"/>
    <col min="9735" max="9735" width="12.42578125" style="85" customWidth="1"/>
    <col min="9736" max="9736" width="12.85546875" style="85" customWidth="1"/>
    <col min="9737" max="9737" width="10.7109375" style="85" customWidth="1"/>
    <col min="9738" max="9739" width="10.140625" style="85" customWidth="1"/>
    <col min="9740" max="9740" width="15.85546875" style="85" customWidth="1"/>
    <col min="9741" max="9984" width="9.140625" style="85"/>
    <col min="9985" max="9985" width="15.5703125" style="85" customWidth="1"/>
    <col min="9986" max="9986" width="9.42578125" style="85" customWidth="1"/>
    <col min="9987" max="9987" width="17" style="85" customWidth="1"/>
    <col min="9988" max="9989" width="16.140625" style="85" customWidth="1"/>
    <col min="9990" max="9990" width="14.5703125" style="85" customWidth="1"/>
    <col min="9991" max="9991" width="12.42578125" style="85" customWidth="1"/>
    <col min="9992" max="9992" width="12.85546875" style="85" customWidth="1"/>
    <col min="9993" max="9993" width="10.7109375" style="85" customWidth="1"/>
    <col min="9994" max="9995" width="10.140625" style="85" customWidth="1"/>
    <col min="9996" max="9996" width="15.85546875" style="85" customWidth="1"/>
    <col min="9997" max="10240" width="9.140625" style="85"/>
    <col min="10241" max="10241" width="15.5703125" style="85" customWidth="1"/>
    <col min="10242" max="10242" width="9.42578125" style="85" customWidth="1"/>
    <col min="10243" max="10243" width="17" style="85" customWidth="1"/>
    <col min="10244" max="10245" width="16.140625" style="85" customWidth="1"/>
    <col min="10246" max="10246" width="14.5703125" style="85" customWidth="1"/>
    <col min="10247" max="10247" width="12.42578125" style="85" customWidth="1"/>
    <col min="10248" max="10248" width="12.85546875" style="85" customWidth="1"/>
    <col min="10249" max="10249" width="10.7109375" style="85" customWidth="1"/>
    <col min="10250" max="10251" width="10.140625" style="85" customWidth="1"/>
    <col min="10252" max="10252" width="15.85546875" style="85" customWidth="1"/>
    <col min="10253" max="10496" width="9.140625" style="85"/>
    <col min="10497" max="10497" width="15.5703125" style="85" customWidth="1"/>
    <col min="10498" max="10498" width="9.42578125" style="85" customWidth="1"/>
    <col min="10499" max="10499" width="17" style="85" customWidth="1"/>
    <col min="10500" max="10501" width="16.140625" style="85" customWidth="1"/>
    <col min="10502" max="10502" width="14.5703125" style="85" customWidth="1"/>
    <col min="10503" max="10503" width="12.42578125" style="85" customWidth="1"/>
    <col min="10504" max="10504" width="12.85546875" style="85" customWidth="1"/>
    <col min="10505" max="10505" width="10.7109375" style="85" customWidth="1"/>
    <col min="10506" max="10507" width="10.140625" style="85" customWidth="1"/>
    <col min="10508" max="10508" width="15.85546875" style="85" customWidth="1"/>
    <col min="10509" max="10752" width="9.140625" style="85"/>
    <col min="10753" max="10753" width="15.5703125" style="85" customWidth="1"/>
    <col min="10754" max="10754" width="9.42578125" style="85" customWidth="1"/>
    <col min="10755" max="10755" width="17" style="85" customWidth="1"/>
    <col min="10756" max="10757" width="16.140625" style="85" customWidth="1"/>
    <col min="10758" max="10758" width="14.5703125" style="85" customWidth="1"/>
    <col min="10759" max="10759" width="12.42578125" style="85" customWidth="1"/>
    <col min="10760" max="10760" width="12.85546875" style="85" customWidth="1"/>
    <col min="10761" max="10761" width="10.7109375" style="85" customWidth="1"/>
    <col min="10762" max="10763" width="10.140625" style="85" customWidth="1"/>
    <col min="10764" max="10764" width="15.85546875" style="85" customWidth="1"/>
    <col min="10765" max="11008" width="9.140625" style="85"/>
    <col min="11009" max="11009" width="15.5703125" style="85" customWidth="1"/>
    <col min="11010" max="11010" width="9.42578125" style="85" customWidth="1"/>
    <col min="11011" max="11011" width="17" style="85" customWidth="1"/>
    <col min="11012" max="11013" width="16.140625" style="85" customWidth="1"/>
    <col min="11014" max="11014" width="14.5703125" style="85" customWidth="1"/>
    <col min="11015" max="11015" width="12.42578125" style="85" customWidth="1"/>
    <col min="11016" max="11016" width="12.85546875" style="85" customWidth="1"/>
    <col min="11017" max="11017" width="10.7109375" style="85" customWidth="1"/>
    <col min="11018" max="11019" width="10.140625" style="85" customWidth="1"/>
    <col min="11020" max="11020" width="15.85546875" style="85" customWidth="1"/>
    <col min="11021" max="11264" width="9.140625" style="85"/>
    <col min="11265" max="11265" width="15.5703125" style="85" customWidth="1"/>
    <col min="11266" max="11266" width="9.42578125" style="85" customWidth="1"/>
    <col min="11267" max="11267" width="17" style="85" customWidth="1"/>
    <col min="11268" max="11269" width="16.140625" style="85" customWidth="1"/>
    <col min="11270" max="11270" width="14.5703125" style="85" customWidth="1"/>
    <col min="11271" max="11271" width="12.42578125" style="85" customWidth="1"/>
    <col min="11272" max="11272" width="12.85546875" style="85" customWidth="1"/>
    <col min="11273" max="11273" width="10.7109375" style="85" customWidth="1"/>
    <col min="11274" max="11275" width="10.140625" style="85" customWidth="1"/>
    <col min="11276" max="11276" width="15.85546875" style="85" customWidth="1"/>
    <col min="11277" max="11520" width="9.140625" style="85"/>
    <col min="11521" max="11521" width="15.5703125" style="85" customWidth="1"/>
    <col min="11522" max="11522" width="9.42578125" style="85" customWidth="1"/>
    <col min="11523" max="11523" width="17" style="85" customWidth="1"/>
    <col min="11524" max="11525" width="16.140625" style="85" customWidth="1"/>
    <col min="11526" max="11526" width="14.5703125" style="85" customWidth="1"/>
    <col min="11527" max="11527" width="12.42578125" style="85" customWidth="1"/>
    <col min="11528" max="11528" width="12.85546875" style="85" customWidth="1"/>
    <col min="11529" max="11529" width="10.7109375" style="85" customWidth="1"/>
    <col min="11530" max="11531" width="10.140625" style="85" customWidth="1"/>
    <col min="11532" max="11532" width="15.85546875" style="85" customWidth="1"/>
    <col min="11533" max="11776" width="9.140625" style="85"/>
    <col min="11777" max="11777" width="15.5703125" style="85" customWidth="1"/>
    <col min="11778" max="11778" width="9.42578125" style="85" customWidth="1"/>
    <col min="11779" max="11779" width="17" style="85" customWidth="1"/>
    <col min="11780" max="11781" width="16.140625" style="85" customWidth="1"/>
    <col min="11782" max="11782" width="14.5703125" style="85" customWidth="1"/>
    <col min="11783" max="11783" width="12.42578125" style="85" customWidth="1"/>
    <col min="11784" max="11784" width="12.85546875" style="85" customWidth="1"/>
    <col min="11785" max="11785" width="10.7109375" style="85" customWidth="1"/>
    <col min="11786" max="11787" width="10.140625" style="85" customWidth="1"/>
    <col min="11788" max="11788" width="15.85546875" style="85" customWidth="1"/>
    <col min="11789" max="12032" width="9.140625" style="85"/>
    <col min="12033" max="12033" width="15.5703125" style="85" customWidth="1"/>
    <col min="12034" max="12034" width="9.42578125" style="85" customWidth="1"/>
    <col min="12035" max="12035" width="17" style="85" customWidth="1"/>
    <col min="12036" max="12037" width="16.140625" style="85" customWidth="1"/>
    <col min="12038" max="12038" width="14.5703125" style="85" customWidth="1"/>
    <col min="12039" max="12039" width="12.42578125" style="85" customWidth="1"/>
    <col min="12040" max="12040" width="12.85546875" style="85" customWidth="1"/>
    <col min="12041" max="12041" width="10.7109375" style="85" customWidth="1"/>
    <col min="12042" max="12043" width="10.140625" style="85" customWidth="1"/>
    <col min="12044" max="12044" width="15.85546875" style="85" customWidth="1"/>
    <col min="12045" max="12288" width="9.140625" style="85"/>
    <col min="12289" max="12289" width="15.5703125" style="85" customWidth="1"/>
    <col min="12290" max="12290" width="9.42578125" style="85" customWidth="1"/>
    <col min="12291" max="12291" width="17" style="85" customWidth="1"/>
    <col min="12292" max="12293" width="16.140625" style="85" customWidth="1"/>
    <col min="12294" max="12294" width="14.5703125" style="85" customWidth="1"/>
    <col min="12295" max="12295" width="12.42578125" style="85" customWidth="1"/>
    <col min="12296" max="12296" width="12.85546875" style="85" customWidth="1"/>
    <col min="12297" max="12297" width="10.7109375" style="85" customWidth="1"/>
    <col min="12298" max="12299" width="10.140625" style="85" customWidth="1"/>
    <col min="12300" max="12300" width="15.85546875" style="85" customWidth="1"/>
    <col min="12301" max="12544" width="9.140625" style="85"/>
    <col min="12545" max="12545" width="15.5703125" style="85" customWidth="1"/>
    <col min="12546" max="12546" width="9.42578125" style="85" customWidth="1"/>
    <col min="12547" max="12547" width="17" style="85" customWidth="1"/>
    <col min="12548" max="12549" width="16.140625" style="85" customWidth="1"/>
    <col min="12550" max="12550" width="14.5703125" style="85" customWidth="1"/>
    <col min="12551" max="12551" width="12.42578125" style="85" customWidth="1"/>
    <col min="12552" max="12552" width="12.85546875" style="85" customWidth="1"/>
    <col min="12553" max="12553" width="10.7109375" style="85" customWidth="1"/>
    <col min="12554" max="12555" width="10.140625" style="85" customWidth="1"/>
    <col min="12556" max="12556" width="15.85546875" style="85" customWidth="1"/>
    <col min="12557" max="12800" width="9.140625" style="85"/>
    <col min="12801" max="12801" width="15.5703125" style="85" customWidth="1"/>
    <col min="12802" max="12802" width="9.42578125" style="85" customWidth="1"/>
    <col min="12803" max="12803" width="17" style="85" customWidth="1"/>
    <col min="12804" max="12805" width="16.140625" style="85" customWidth="1"/>
    <col min="12806" max="12806" width="14.5703125" style="85" customWidth="1"/>
    <col min="12807" max="12807" width="12.42578125" style="85" customWidth="1"/>
    <col min="12808" max="12808" width="12.85546875" style="85" customWidth="1"/>
    <col min="12809" max="12809" width="10.7109375" style="85" customWidth="1"/>
    <col min="12810" max="12811" width="10.140625" style="85" customWidth="1"/>
    <col min="12812" max="12812" width="15.85546875" style="85" customWidth="1"/>
    <col min="12813" max="13056" width="9.140625" style="85"/>
    <col min="13057" max="13057" width="15.5703125" style="85" customWidth="1"/>
    <col min="13058" max="13058" width="9.42578125" style="85" customWidth="1"/>
    <col min="13059" max="13059" width="17" style="85" customWidth="1"/>
    <col min="13060" max="13061" width="16.140625" style="85" customWidth="1"/>
    <col min="13062" max="13062" width="14.5703125" style="85" customWidth="1"/>
    <col min="13063" max="13063" width="12.42578125" style="85" customWidth="1"/>
    <col min="13064" max="13064" width="12.85546875" style="85" customWidth="1"/>
    <col min="13065" max="13065" width="10.7109375" style="85" customWidth="1"/>
    <col min="13066" max="13067" width="10.140625" style="85" customWidth="1"/>
    <col min="13068" max="13068" width="15.85546875" style="85" customWidth="1"/>
    <col min="13069" max="13312" width="9.140625" style="85"/>
    <col min="13313" max="13313" width="15.5703125" style="85" customWidth="1"/>
    <col min="13314" max="13314" width="9.42578125" style="85" customWidth="1"/>
    <col min="13315" max="13315" width="17" style="85" customWidth="1"/>
    <col min="13316" max="13317" width="16.140625" style="85" customWidth="1"/>
    <col min="13318" max="13318" width="14.5703125" style="85" customWidth="1"/>
    <col min="13319" max="13319" width="12.42578125" style="85" customWidth="1"/>
    <col min="13320" max="13320" width="12.85546875" style="85" customWidth="1"/>
    <col min="13321" max="13321" width="10.7109375" style="85" customWidth="1"/>
    <col min="13322" max="13323" width="10.140625" style="85" customWidth="1"/>
    <col min="13324" max="13324" width="15.85546875" style="85" customWidth="1"/>
    <col min="13325" max="13568" width="9.140625" style="85"/>
    <col min="13569" max="13569" width="15.5703125" style="85" customWidth="1"/>
    <col min="13570" max="13570" width="9.42578125" style="85" customWidth="1"/>
    <col min="13571" max="13571" width="17" style="85" customWidth="1"/>
    <col min="13572" max="13573" width="16.140625" style="85" customWidth="1"/>
    <col min="13574" max="13574" width="14.5703125" style="85" customWidth="1"/>
    <col min="13575" max="13575" width="12.42578125" style="85" customWidth="1"/>
    <col min="13576" max="13576" width="12.85546875" style="85" customWidth="1"/>
    <col min="13577" max="13577" width="10.7109375" style="85" customWidth="1"/>
    <col min="13578" max="13579" width="10.140625" style="85" customWidth="1"/>
    <col min="13580" max="13580" width="15.85546875" style="85" customWidth="1"/>
    <col min="13581" max="13824" width="9.140625" style="85"/>
    <col min="13825" max="13825" width="15.5703125" style="85" customWidth="1"/>
    <col min="13826" max="13826" width="9.42578125" style="85" customWidth="1"/>
    <col min="13827" max="13827" width="17" style="85" customWidth="1"/>
    <col min="13828" max="13829" width="16.140625" style="85" customWidth="1"/>
    <col min="13830" max="13830" width="14.5703125" style="85" customWidth="1"/>
    <col min="13831" max="13831" width="12.42578125" style="85" customWidth="1"/>
    <col min="13832" max="13832" width="12.85546875" style="85" customWidth="1"/>
    <col min="13833" max="13833" width="10.7109375" style="85" customWidth="1"/>
    <col min="13834" max="13835" width="10.140625" style="85" customWidth="1"/>
    <col min="13836" max="13836" width="15.85546875" style="85" customWidth="1"/>
    <col min="13837" max="14080" width="9.140625" style="85"/>
    <col min="14081" max="14081" width="15.5703125" style="85" customWidth="1"/>
    <col min="14082" max="14082" width="9.42578125" style="85" customWidth="1"/>
    <col min="14083" max="14083" width="17" style="85" customWidth="1"/>
    <col min="14084" max="14085" width="16.140625" style="85" customWidth="1"/>
    <col min="14086" max="14086" width="14.5703125" style="85" customWidth="1"/>
    <col min="14087" max="14087" width="12.42578125" style="85" customWidth="1"/>
    <col min="14088" max="14088" width="12.85546875" style="85" customWidth="1"/>
    <col min="14089" max="14089" width="10.7109375" style="85" customWidth="1"/>
    <col min="14090" max="14091" width="10.140625" style="85" customWidth="1"/>
    <col min="14092" max="14092" width="15.85546875" style="85" customWidth="1"/>
    <col min="14093" max="14336" width="9.140625" style="85"/>
    <col min="14337" max="14337" width="15.5703125" style="85" customWidth="1"/>
    <col min="14338" max="14338" width="9.42578125" style="85" customWidth="1"/>
    <col min="14339" max="14339" width="17" style="85" customWidth="1"/>
    <col min="14340" max="14341" width="16.140625" style="85" customWidth="1"/>
    <col min="14342" max="14342" width="14.5703125" style="85" customWidth="1"/>
    <col min="14343" max="14343" width="12.42578125" style="85" customWidth="1"/>
    <col min="14344" max="14344" width="12.85546875" style="85" customWidth="1"/>
    <col min="14345" max="14345" width="10.7109375" style="85" customWidth="1"/>
    <col min="14346" max="14347" width="10.140625" style="85" customWidth="1"/>
    <col min="14348" max="14348" width="15.85546875" style="85" customWidth="1"/>
    <col min="14349" max="14592" width="9.140625" style="85"/>
    <col min="14593" max="14593" width="15.5703125" style="85" customWidth="1"/>
    <col min="14594" max="14594" width="9.42578125" style="85" customWidth="1"/>
    <col min="14595" max="14595" width="17" style="85" customWidth="1"/>
    <col min="14596" max="14597" width="16.140625" style="85" customWidth="1"/>
    <col min="14598" max="14598" width="14.5703125" style="85" customWidth="1"/>
    <col min="14599" max="14599" width="12.42578125" style="85" customWidth="1"/>
    <col min="14600" max="14600" width="12.85546875" style="85" customWidth="1"/>
    <col min="14601" max="14601" width="10.7109375" style="85" customWidth="1"/>
    <col min="14602" max="14603" width="10.140625" style="85" customWidth="1"/>
    <col min="14604" max="14604" width="15.85546875" style="85" customWidth="1"/>
    <col min="14605" max="14848" width="9.140625" style="85"/>
    <col min="14849" max="14849" width="15.5703125" style="85" customWidth="1"/>
    <col min="14850" max="14850" width="9.42578125" style="85" customWidth="1"/>
    <col min="14851" max="14851" width="17" style="85" customWidth="1"/>
    <col min="14852" max="14853" width="16.140625" style="85" customWidth="1"/>
    <col min="14854" max="14854" width="14.5703125" style="85" customWidth="1"/>
    <col min="14855" max="14855" width="12.42578125" style="85" customWidth="1"/>
    <col min="14856" max="14856" width="12.85546875" style="85" customWidth="1"/>
    <col min="14857" max="14857" width="10.7109375" style="85" customWidth="1"/>
    <col min="14858" max="14859" width="10.140625" style="85" customWidth="1"/>
    <col min="14860" max="14860" width="15.85546875" style="85" customWidth="1"/>
    <col min="14861" max="15104" width="9.140625" style="85"/>
    <col min="15105" max="15105" width="15.5703125" style="85" customWidth="1"/>
    <col min="15106" max="15106" width="9.42578125" style="85" customWidth="1"/>
    <col min="15107" max="15107" width="17" style="85" customWidth="1"/>
    <col min="15108" max="15109" width="16.140625" style="85" customWidth="1"/>
    <col min="15110" max="15110" width="14.5703125" style="85" customWidth="1"/>
    <col min="15111" max="15111" width="12.42578125" style="85" customWidth="1"/>
    <col min="15112" max="15112" width="12.85546875" style="85" customWidth="1"/>
    <col min="15113" max="15113" width="10.7109375" style="85" customWidth="1"/>
    <col min="15114" max="15115" width="10.140625" style="85" customWidth="1"/>
    <col min="15116" max="15116" width="15.85546875" style="85" customWidth="1"/>
    <col min="15117" max="15360" width="9.140625" style="85"/>
    <col min="15361" max="15361" width="15.5703125" style="85" customWidth="1"/>
    <col min="15362" max="15362" width="9.42578125" style="85" customWidth="1"/>
    <col min="15363" max="15363" width="17" style="85" customWidth="1"/>
    <col min="15364" max="15365" width="16.140625" style="85" customWidth="1"/>
    <col min="15366" max="15366" width="14.5703125" style="85" customWidth="1"/>
    <col min="15367" max="15367" width="12.42578125" style="85" customWidth="1"/>
    <col min="15368" max="15368" width="12.85546875" style="85" customWidth="1"/>
    <col min="15369" max="15369" width="10.7109375" style="85" customWidth="1"/>
    <col min="15370" max="15371" width="10.140625" style="85" customWidth="1"/>
    <col min="15372" max="15372" width="15.85546875" style="85" customWidth="1"/>
    <col min="15373" max="15616" width="9.140625" style="85"/>
    <col min="15617" max="15617" width="15.5703125" style="85" customWidth="1"/>
    <col min="15618" max="15618" width="9.42578125" style="85" customWidth="1"/>
    <col min="15619" max="15619" width="17" style="85" customWidth="1"/>
    <col min="15620" max="15621" width="16.140625" style="85" customWidth="1"/>
    <col min="15622" max="15622" width="14.5703125" style="85" customWidth="1"/>
    <col min="15623" max="15623" width="12.42578125" style="85" customWidth="1"/>
    <col min="15624" max="15624" width="12.85546875" style="85" customWidth="1"/>
    <col min="15625" max="15625" width="10.7109375" style="85" customWidth="1"/>
    <col min="15626" max="15627" width="10.140625" style="85" customWidth="1"/>
    <col min="15628" max="15628" width="15.85546875" style="85" customWidth="1"/>
    <col min="15629" max="15872" width="9.140625" style="85"/>
    <col min="15873" max="15873" width="15.5703125" style="85" customWidth="1"/>
    <col min="15874" max="15874" width="9.42578125" style="85" customWidth="1"/>
    <col min="15875" max="15875" width="17" style="85" customWidth="1"/>
    <col min="15876" max="15877" width="16.140625" style="85" customWidth="1"/>
    <col min="15878" max="15878" width="14.5703125" style="85" customWidth="1"/>
    <col min="15879" max="15879" width="12.42578125" style="85" customWidth="1"/>
    <col min="15880" max="15880" width="12.85546875" style="85" customWidth="1"/>
    <col min="15881" max="15881" width="10.7109375" style="85" customWidth="1"/>
    <col min="15882" max="15883" width="10.140625" style="85" customWidth="1"/>
    <col min="15884" max="15884" width="15.85546875" style="85" customWidth="1"/>
    <col min="15885" max="16128" width="9.140625" style="85"/>
    <col min="16129" max="16129" width="15.5703125" style="85" customWidth="1"/>
    <col min="16130" max="16130" width="9.42578125" style="85" customWidth="1"/>
    <col min="16131" max="16131" width="17" style="85" customWidth="1"/>
    <col min="16132" max="16133" width="16.140625" style="85" customWidth="1"/>
    <col min="16134" max="16134" width="14.5703125" style="85" customWidth="1"/>
    <col min="16135" max="16135" width="12.42578125" style="85" customWidth="1"/>
    <col min="16136" max="16136" width="12.85546875" style="85" customWidth="1"/>
    <col min="16137" max="16137" width="10.7109375" style="85" customWidth="1"/>
    <col min="16138" max="16139" width="10.140625" style="85" customWidth="1"/>
    <col min="16140" max="16140" width="15.85546875" style="85" customWidth="1"/>
    <col min="16141" max="16384" width="9.140625" style="85"/>
  </cols>
  <sheetData>
    <row r="1" spans="1:12" ht="30.75" customHeight="1" thickBot="1" x14ac:dyDescent="0.25">
      <c r="A1" s="238" t="s">
        <v>77</v>
      </c>
      <c r="B1" s="238"/>
      <c r="C1" s="238"/>
      <c r="D1" s="238"/>
      <c r="E1" s="238"/>
      <c r="F1" s="238"/>
      <c r="G1" s="238"/>
    </row>
    <row r="2" spans="1:12" s="91" customFormat="1" ht="50.25" customHeight="1" x14ac:dyDescent="0.2">
      <c r="A2" s="86" t="s">
        <v>78</v>
      </c>
      <c r="B2" s="87" t="s">
        <v>79</v>
      </c>
      <c r="C2" s="88" t="s">
        <v>80</v>
      </c>
      <c r="D2" s="88" t="s">
        <v>81</v>
      </c>
      <c r="E2" s="88"/>
      <c r="F2" s="88" t="s">
        <v>82</v>
      </c>
      <c r="G2" s="88" t="s">
        <v>83</v>
      </c>
      <c r="H2" s="88" t="s">
        <v>84</v>
      </c>
      <c r="I2" s="88" t="s">
        <v>85</v>
      </c>
      <c r="J2" s="88" t="s">
        <v>86</v>
      </c>
      <c r="K2" s="89" t="s">
        <v>87</v>
      </c>
      <c r="L2" s="90" t="s">
        <v>88</v>
      </c>
    </row>
    <row r="3" spans="1:12" x14ac:dyDescent="0.2">
      <c r="A3" s="98">
        <v>720</v>
      </c>
      <c r="B3" s="99">
        <v>1000</v>
      </c>
      <c r="C3" s="97">
        <f t="shared" ref="C3:C11" si="0">A3*2/3*3.14</f>
        <v>1507.2</v>
      </c>
      <c r="D3" s="97">
        <f t="shared" ref="D3:D11" si="1">A3*3.14</f>
        <v>2260.8000000000002</v>
      </c>
      <c r="E3" s="97"/>
      <c r="F3" s="97">
        <f t="shared" ref="F3:F11" si="2">((2*3.14*(B3/2))/4)+400</f>
        <v>1185</v>
      </c>
      <c r="G3" s="94">
        <f t="shared" ref="G3:G11" si="3">((2*3.14*(B3+(A3/2)/2))/4)+400</f>
        <v>2252.6000000000004</v>
      </c>
      <c r="H3" s="94">
        <f t="shared" ref="H3:H11" si="4">((F3*2+G3)/3)</f>
        <v>1540.8666666666668</v>
      </c>
      <c r="I3" s="95">
        <v>0</v>
      </c>
      <c r="J3" s="96">
        <f t="shared" ref="J3:J11" si="5">C3*H3/10000</f>
        <v>232.23942400000001</v>
      </c>
      <c r="K3" s="97">
        <f t="shared" ref="K3:K11" si="6">D3*H3/10000</f>
        <v>348.35913600000003</v>
      </c>
      <c r="L3" s="97">
        <f t="shared" ref="L3:L11" si="7">SUM(J3*I3)</f>
        <v>0</v>
      </c>
    </row>
    <row r="4" spans="1:12" x14ac:dyDescent="0.2">
      <c r="A4" s="92">
        <v>630</v>
      </c>
      <c r="B4" s="93">
        <v>900</v>
      </c>
      <c r="C4" s="94">
        <f t="shared" si="0"/>
        <v>1318.8</v>
      </c>
      <c r="D4" s="94">
        <f t="shared" si="1"/>
        <v>1978.2</v>
      </c>
      <c r="E4" s="94"/>
      <c r="F4" s="94">
        <f t="shared" si="2"/>
        <v>1106.5</v>
      </c>
      <c r="G4" s="94">
        <f t="shared" si="3"/>
        <v>2060.2750000000001</v>
      </c>
      <c r="H4" s="94">
        <f t="shared" si="4"/>
        <v>1424.425</v>
      </c>
      <c r="I4" s="95">
        <v>0</v>
      </c>
      <c r="J4" s="96">
        <f t="shared" si="5"/>
        <v>187.85316900000001</v>
      </c>
      <c r="K4" s="97">
        <f t="shared" si="6"/>
        <v>281.77975350000003</v>
      </c>
      <c r="L4" s="97">
        <f t="shared" si="7"/>
        <v>0</v>
      </c>
    </row>
    <row r="5" spans="1:12" x14ac:dyDescent="0.2">
      <c r="A5" s="92">
        <v>530</v>
      </c>
      <c r="B5" s="93">
        <v>750</v>
      </c>
      <c r="C5" s="94">
        <f t="shared" si="0"/>
        <v>1109.4666666666667</v>
      </c>
      <c r="D5" s="94">
        <f t="shared" si="1"/>
        <v>1664.2</v>
      </c>
      <c r="E5" s="94"/>
      <c r="F5" s="94">
        <f t="shared" si="2"/>
        <v>988.75</v>
      </c>
      <c r="G5" s="94">
        <f t="shared" si="3"/>
        <v>1785.5250000000001</v>
      </c>
      <c r="H5" s="94">
        <f t="shared" si="4"/>
        <v>1254.3416666666667</v>
      </c>
      <c r="I5" s="95">
        <v>0</v>
      </c>
      <c r="J5" s="96">
        <f t="shared" si="5"/>
        <v>139.16502677777777</v>
      </c>
      <c r="K5" s="97">
        <f t="shared" si="6"/>
        <v>208.74754016666668</v>
      </c>
      <c r="L5" s="97">
        <f t="shared" si="7"/>
        <v>0</v>
      </c>
    </row>
    <row r="6" spans="1:12" x14ac:dyDescent="0.2">
      <c r="A6" s="98">
        <v>426</v>
      </c>
      <c r="B6" s="99">
        <v>600</v>
      </c>
      <c r="C6" s="97">
        <f t="shared" si="0"/>
        <v>891.76</v>
      </c>
      <c r="D6" s="97">
        <f t="shared" si="1"/>
        <v>1337.64</v>
      </c>
      <c r="E6" s="97"/>
      <c r="F6" s="97">
        <f t="shared" si="2"/>
        <v>871</v>
      </c>
      <c r="G6" s="94">
        <f t="shared" si="3"/>
        <v>1509.2050000000002</v>
      </c>
      <c r="H6" s="94">
        <f t="shared" si="4"/>
        <v>1083.7349999999999</v>
      </c>
      <c r="I6" s="95">
        <v>0</v>
      </c>
      <c r="J6" s="96">
        <f t="shared" si="5"/>
        <v>96.643152360000002</v>
      </c>
      <c r="K6" s="97">
        <f t="shared" si="6"/>
        <v>144.96472853999998</v>
      </c>
      <c r="L6" s="97">
        <f t="shared" si="7"/>
        <v>0</v>
      </c>
    </row>
    <row r="7" spans="1:12" x14ac:dyDescent="0.2">
      <c r="A7" s="98">
        <v>325</v>
      </c>
      <c r="B7" s="99">
        <v>450</v>
      </c>
      <c r="C7" s="97">
        <f t="shared" si="0"/>
        <v>680.33333333333337</v>
      </c>
      <c r="D7" s="97">
        <f t="shared" si="1"/>
        <v>1020.5</v>
      </c>
      <c r="E7" s="97"/>
      <c r="F7" s="97">
        <f t="shared" si="2"/>
        <v>753.25</v>
      </c>
      <c r="G7" s="94">
        <f t="shared" si="3"/>
        <v>1234.0625</v>
      </c>
      <c r="H7" s="94">
        <f t="shared" si="4"/>
        <v>913.52083333333337</v>
      </c>
      <c r="I7" s="95">
        <v>0</v>
      </c>
      <c r="J7" s="96">
        <f t="shared" si="5"/>
        <v>62.149867361111113</v>
      </c>
      <c r="K7" s="97">
        <f t="shared" si="6"/>
        <v>93.22480104166668</v>
      </c>
      <c r="L7" s="97">
        <f t="shared" si="7"/>
        <v>0</v>
      </c>
    </row>
    <row r="8" spans="1:12" x14ac:dyDescent="0.2">
      <c r="A8" s="98">
        <v>273</v>
      </c>
      <c r="B8" s="99">
        <v>375</v>
      </c>
      <c r="C8" s="97">
        <f t="shared" si="0"/>
        <v>571.48</v>
      </c>
      <c r="D8" s="97">
        <f t="shared" si="1"/>
        <v>857.22</v>
      </c>
      <c r="E8" s="97"/>
      <c r="F8" s="97">
        <f t="shared" si="2"/>
        <v>694.375</v>
      </c>
      <c r="G8" s="94">
        <f t="shared" si="3"/>
        <v>1095.9025000000001</v>
      </c>
      <c r="H8" s="94">
        <f t="shared" si="4"/>
        <v>828.21750000000009</v>
      </c>
      <c r="I8" s="95">
        <v>0</v>
      </c>
      <c r="J8" s="96">
        <f t="shared" si="5"/>
        <v>47.330973690000008</v>
      </c>
      <c r="K8" s="97">
        <f t="shared" si="6"/>
        <v>70.996460535000011</v>
      </c>
      <c r="L8" s="97">
        <f t="shared" si="7"/>
        <v>0</v>
      </c>
    </row>
    <row r="9" spans="1:12" x14ac:dyDescent="0.2">
      <c r="A9" s="98">
        <v>219</v>
      </c>
      <c r="B9" s="99">
        <v>300</v>
      </c>
      <c r="C9" s="97">
        <f t="shared" si="0"/>
        <v>458.44</v>
      </c>
      <c r="D9" s="97">
        <f t="shared" si="1"/>
        <v>687.66000000000008</v>
      </c>
      <c r="E9" s="97"/>
      <c r="F9" s="97">
        <f t="shared" si="2"/>
        <v>635.5</v>
      </c>
      <c r="G9" s="94">
        <f t="shared" si="3"/>
        <v>956.95749999999998</v>
      </c>
      <c r="H9" s="94">
        <f t="shared" si="4"/>
        <v>742.65250000000003</v>
      </c>
      <c r="I9" s="95">
        <v>0</v>
      </c>
      <c r="J9" s="96">
        <f t="shared" si="5"/>
        <v>34.046161210000001</v>
      </c>
      <c r="K9" s="97">
        <f t="shared" si="6"/>
        <v>51.069241815000012</v>
      </c>
      <c r="L9" s="97">
        <f t="shared" si="7"/>
        <v>0</v>
      </c>
    </row>
    <row r="10" spans="1:12" x14ac:dyDescent="0.2">
      <c r="A10" s="98">
        <v>159</v>
      </c>
      <c r="B10" s="99">
        <v>225</v>
      </c>
      <c r="C10" s="97">
        <f t="shared" si="0"/>
        <v>332.84000000000003</v>
      </c>
      <c r="D10" s="97">
        <f t="shared" si="1"/>
        <v>499.26000000000005</v>
      </c>
      <c r="E10" s="97"/>
      <c r="F10" s="97">
        <f t="shared" si="2"/>
        <v>576.625</v>
      </c>
      <c r="G10" s="94">
        <f t="shared" si="3"/>
        <v>815.65750000000003</v>
      </c>
      <c r="H10" s="94">
        <f t="shared" si="4"/>
        <v>656.30250000000001</v>
      </c>
      <c r="I10" s="95">
        <v>0</v>
      </c>
      <c r="J10" s="96">
        <f t="shared" si="5"/>
        <v>21.844372410000002</v>
      </c>
      <c r="K10" s="97">
        <f t="shared" si="6"/>
        <v>32.766558615000008</v>
      </c>
      <c r="L10" s="97">
        <f t="shared" si="7"/>
        <v>0</v>
      </c>
    </row>
    <row r="11" spans="1:12" x14ac:dyDescent="0.2">
      <c r="A11" s="98">
        <v>133</v>
      </c>
      <c r="B11" s="99">
        <v>190</v>
      </c>
      <c r="C11" s="97">
        <f t="shared" si="0"/>
        <v>278.41333333333336</v>
      </c>
      <c r="D11" s="97">
        <f t="shared" si="1"/>
        <v>417.62</v>
      </c>
      <c r="E11" s="97"/>
      <c r="F11" s="97">
        <f t="shared" si="2"/>
        <v>549.15</v>
      </c>
      <c r="G11" s="94">
        <f t="shared" si="3"/>
        <v>750.50250000000005</v>
      </c>
      <c r="H11" s="94">
        <f t="shared" si="4"/>
        <v>616.26750000000004</v>
      </c>
      <c r="I11" s="95">
        <v>0</v>
      </c>
      <c r="J11" s="96">
        <f t="shared" si="5"/>
        <v>17.157708890000002</v>
      </c>
      <c r="K11" s="97">
        <f t="shared" si="6"/>
        <v>25.736563335000003</v>
      </c>
      <c r="L11" s="97">
        <f t="shared" si="7"/>
        <v>0</v>
      </c>
    </row>
    <row r="12" spans="1:12" x14ac:dyDescent="0.2">
      <c r="A12" s="100"/>
      <c r="B12" s="101"/>
      <c r="C12" s="102"/>
      <c r="D12" s="102"/>
      <c r="E12" s="102"/>
      <c r="F12" s="102"/>
      <c r="G12" s="102"/>
      <c r="H12" s="102"/>
      <c r="I12" s="102"/>
      <c r="J12" s="102"/>
      <c r="K12" s="102"/>
      <c r="L12" s="103">
        <f>SUM(L3:L11)</f>
        <v>0</v>
      </c>
    </row>
    <row r="13" spans="1:12" x14ac:dyDescent="0.2">
      <c r="A13" s="100"/>
      <c r="B13" s="101"/>
      <c r="C13" s="102"/>
      <c r="D13" s="102"/>
      <c r="E13" s="102"/>
      <c r="F13" s="102"/>
      <c r="G13" s="102"/>
      <c r="H13" s="102"/>
      <c r="I13" s="102"/>
      <c r="J13" s="102"/>
      <c r="K13" s="102"/>
      <c r="L13" s="104"/>
    </row>
    <row r="14" spans="1:12" x14ac:dyDescent="0.2">
      <c r="A14" s="238" t="s">
        <v>96</v>
      </c>
      <c r="B14" s="238"/>
      <c r="C14" s="238"/>
      <c r="D14" s="238"/>
      <c r="E14" s="238"/>
      <c r="F14" s="238"/>
      <c r="G14" s="238"/>
    </row>
    <row r="15" spans="1:12" x14ac:dyDescent="0.2">
      <c r="A15" s="238"/>
      <c r="B15" s="238"/>
      <c r="C15" s="238"/>
      <c r="D15" s="238"/>
      <c r="E15" s="238"/>
      <c r="F15" s="238"/>
      <c r="G15" s="238"/>
    </row>
    <row r="16" spans="1:12" ht="13.5" thickBot="1" x14ac:dyDescent="0.25">
      <c r="A16" s="238"/>
      <c r="B16" s="238"/>
      <c r="C16" s="238"/>
      <c r="D16" s="238"/>
      <c r="E16" s="238"/>
      <c r="F16" s="238"/>
      <c r="G16" s="238"/>
    </row>
    <row r="17" spans="1:12" ht="45" x14ac:dyDescent="0.2">
      <c r="A17" s="86" t="s">
        <v>90</v>
      </c>
      <c r="B17" s="87" t="s">
        <v>91</v>
      </c>
      <c r="C17" s="88" t="s">
        <v>92</v>
      </c>
      <c r="D17" s="88" t="s">
        <v>93</v>
      </c>
      <c r="E17" s="88" t="s">
        <v>97</v>
      </c>
      <c r="F17" s="88" t="s">
        <v>94</v>
      </c>
      <c r="G17" s="88" t="s">
        <v>95</v>
      </c>
      <c r="H17" s="108" t="s">
        <v>88</v>
      </c>
    </row>
    <row r="18" spans="1:12" x14ac:dyDescent="0.2">
      <c r="A18" s="92">
        <v>1020</v>
      </c>
      <c r="B18" s="93">
        <v>10</v>
      </c>
      <c r="C18" s="107">
        <f>B18*2.5+40</f>
        <v>65</v>
      </c>
      <c r="D18" s="94">
        <f>PI()*(A18)</f>
        <v>3204.424506661589</v>
      </c>
      <c r="E18" s="94">
        <v>0</v>
      </c>
      <c r="F18" s="109">
        <f>D18*(C18*2)/10000</f>
        <v>41.657518586600659</v>
      </c>
      <c r="G18" s="110"/>
      <c r="H18" s="94">
        <f>SUM(E18*F18)</f>
        <v>0</v>
      </c>
    </row>
    <row r="19" spans="1:12" x14ac:dyDescent="0.2">
      <c r="A19" s="92">
        <v>920</v>
      </c>
      <c r="B19" s="93">
        <v>8</v>
      </c>
      <c r="C19" s="107">
        <f>B19*2.5+40</f>
        <v>60</v>
      </c>
      <c r="D19" s="94">
        <f>PI()*(A19)</f>
        <v>2890.2652413026099</v>
      </c>
      <c r="E19" s="94">
        <v>10</v>
      </c>
      <c r="F19" s="109">
        <f>D19*(C19*2)/10000</f>
        <v>34.683182895631319</v>
      </c>
      <c r="G19" s="110"/>
      <c r="H19" s="94">
        <f>SUM(E19*F19)</f>
        <v>346.83182895631319</v>
      </c>
    </row>
    <row r="20" spans="1:12" x14ac:dyDescent="0.2">
      <c r="A20" s="92">
        <v>720</v>
      </c>
      <c r="B20" s="93">
        <v>8</v>
      </c>
      <c r="C20" s="107">
        <f>B20*2.5+40</f>
        <v>60</v>
      </c>
      <c r="D20" s="94">
        <f>PI()*(A20)</f>
        <v>2261.9467105846511</v>
      </c>
      <c r="E20" s="94">
        <v>0</v>
      </c>
      <c r="F20" s="109">
        <f>D20*(C20*2)/10000</f>
        <v>27.143360527015815</v>
      </c>
      <c r="G20" s="110"/>
      <c r="H20" s="94">
        <f>SUM(E20*F20)</f>
        <v>0</v>
      </c>
    </row>
    <row r="21" spans="1:12" x14ac:dyDescent="0.2">
      <c r="A21" s="92">
        <v>630</v>
      </c>
      <c r="B21" s="93">
        <v>8</v>
      </c>
      <c r="C21" s="107">
        <f>B21*2.5+40</f>
        <v>60</v>
      </c>
      <c r="D21" s="94">
        <f>PI()*(A21)</f>
        <v>1979.2033717615698</v>
      </c>
      <c r="E21" s="94">
        <v>0</v>
      </c>
      <c r="F21" s="109">
        <f>D21*(C21*2)/10000</f>
        <v>23.750440461138837</v>
      </c>
      <c r="G21" s="110"/>
      <c r="H21" s="94">
        <f>SUM(E21*F21)</f>
        <v>0</v>
      </c>
    </row>
    <row r="22" spans="1:12" x14ac:dyDescent="0.2">
      <c r="H22" s="111">
        <f>SUM(H18:H21)</f>
        <v>346.83182895631319</v>
      </c>
    </row>
    <row r="23" spans="1:12" x14ac:dyDescent="0.2">
      <c r="A23" s="100"/>
      <c r="B23" s="101"/>
      <c r="C23" s="102"/>
      <c r="D23" s="102"/>
      <c r="E23" s="102"/>
      <c r="F23" s="102"/>
      <c r="G23" s="102"/>
      <c r="H23" s="102"/>
      <c r="I23" s="102"/>
      <c r="J23" s="102"/>
      <c r="K23" s="102"/>
      <c r="L23" s="104"/>
    </row>
    <row r="24" spans="1:12" hidden="1" x14ac:dyDescent="0.2">
      <c r="A24" s="238" t="s">
        <v>89</v>
      </c>
      <c r="B24" s="238"/>
      <c r="C24" s="238"/>
      <c r="D24" s="238"/>
      <c r="E24" s="238"/>
      <c r="F24" s="238"/>
      <c r="G24" s="238"/>
    </row>
    <row r="25" spans="1:12" hidden="1" x14ac:dyDescent="0.2">
      <c r="A25" s="238"/>
      <c r="B25" s="238"/>
      <c r="C25" s="238"/>
      <c r="D25" s="238"/>
      <c r="E25" s="238"/>
      <c r="F25" s="238"/>
      <c r="G25" s="238"/>
    </row>
    <row r="26" spans="1:12" hidden="1" x14ac:dyDescent="0.2">
      <c r="A26" s="238"/>
      <c r="B26" s="238"/>
      <c r="C26" s="238"/>
      <c r="D26" s="238"/>
      <c r="E26" s="238"/>
      <c r="F26" s="238"/>
      <c r="G26" s="238"/>
    </row>
    <row r="27" spans="1:12" s="91" customFormat="1" ht="47.25" hidden="1" customHeight="1" x14ac:dyDescent="0.2">
      <c r="A27" s="86" t="s">
        <v>90</v>
      </c>
      <c r="B27" s="87" t="s">
        <v>91</v>
      </c>
      <c r="C27" s="88" t="s">
        <v>92</v>
      </c>
      <c r="D27" s="88" t="s">
        <v>93</v>
      </c>
      <c r="E27" s="88"/>
      <c r="F27" s="88" t="s">
        <v>94</v>
      </c>
      <c r="G27" s="105" t="s">
        <v>95</v>
      </c>
      <c r="H27" s="106"/>
      <c r="I27" s="106"/>
    </row>
    <row r="28" spans="1:12" hidden="1" x14ac:dyDescent="0.2">
      <c r="A28" s="92">
        <v>133</v>
      </c>
      <c r="B28" s="93">
        <v>10</v>
      </c>
      <c r="C28" s="107">
        <v>40</v>
      </c>
      <c r="D28" s="94">
        <f t="shared" ref="D28:D52" si="8">PI()*(A28)</f>
        <v>417.83182292744249</v>
      </c>
      <c r="E28" s="94"/>
      <c r="F28" s="94">
        <f t="shared" ref="F28:F52" si="9">D28*(B28+C28*2)/10000</f>
        <v>3.7604864063469825</v>
      </c>
      <c r="G28" s="94">
        <f>((((A28+40)*PI()/2)^2-(A28/2*PI())^2)+PI()*A28*(20+B28))/10000</f>
        <v>4.27359441551567</v>
      </c>
    </row>
    <row r="29" spans="1:12" hidden="1" x14ac:dyDescent="0.2">
      <c r="A29" s="92">
        <v>133</v>
      </c>
      <c r="B29" s="93">
        <v>15</v>
      </c>
      <c r="C29" s="107">
        <v>40</v>
      </c>
      <c r="D29" s="94">
        <f t="shared" si="8"/>
        <v>417.83182292744249</v>
      </c>
      <c r="E29" s="94"/>
      <c r="F29" s="94">
        <f t="shared" si="9"/>
        <v>3.9694023178107041</v>
      </c>
      <c r="G29" s="94">
        <f t="shared" ref="G29:G52" si="10">((((A29+40)*PI()/2)^2-(A29/2*PI())^2)+PI()*A29*(20+B29))/10000</f>
        <v>4.4825103269793916</v>
      </c>
    </row>
    <row r="30" spans="1:12" hidden="1" x14ac:dyDescent="0.2">
      <c r="A30" s="92">
        <v>133</v>
      </c>
      <c r="B30" s="93">
        <v>13</v>
      </c>
      <c r="C30" s="107">
        <v>40</v>
      </c>
      <c r="D30" s="94">
        <f t="shared" si="8"/>
        <v>417.83182292744249</v>
      </c>
      <c r="E30" s="94"/>
      <c r="F30" s="94">
        <f t="shared" si="9"/>
        <v>3.8858359532252149</v>
      </c>
      <c r="G30" s="94">
        <f t="shared" si="10"/>
        <v>4.3989439623939033</v>
      </c>
    </row>
    <row r="31" spans="1:12" hidden="1" x14ac:dyDescent="0.2">
      <c r="A31" s="92">
        <v>194</v>
      </c>
      <c r="B31" s="93">
        <v>15</v>
      </c>
      <c r="C31" s="107">
        <v>40</v>
      </c>
      <c r="D31" s="94">
        <f t="shared" si="8"/>
        <v>609.46897479641984</v>
      </c>
      <c r="E31" s="94"/>
      <c r="F31" s="94">
        <f t="shared" si="9"/>
        <v>5.7899552605659883</v>
      </c>
      <c r="G31" s="94">
        <f t="shared" si="10"/>
        <v>6.3573320954537147</v>
      </c>
      <c r="H31" s="85"/>
      <c r="I31" s="85"/>
    </row>
    <row r="32" spans="1:12" hidden="1" x14ac:dyDescent="0.2">
      <c r="A32" s="92">
        <v>159</v>
      </c>
      <c r="B32" s="93">
        <v>13</v>
      </c>
      <c r="C32" s="107">
        <v>40</v>
      </c>
      <c r="D32" s="94">
        <f t="shared" si="8"/>
        <v>499.51323192077712</v>
      </c>
      <c r="E32" s="94"/>
      <c r="F32" s="94">
        <f t="shared" si="9"/>
        <v>4.645473056863227</v>
      </c>
      <c r="G32" s="94">
        <f t="shared" si="10"/>
        <v>5.1817120409285549</v>
      </c>
      <c r="H32" s="85"/>
      <c r="I32" s="85"/>
    </row>
    <row r="33" spans="1:9" hidden="1" x14ac:dyDescent="0.2">
      <c r="A33" s="92">
        <v>159</v>
      </c>
      <c r="B33" s="93">
        <v>17</v>
      </c>
      <c r="C33" s="107">
        <v>40</v>
      </c>
      <c r="D33" s="94">
        <f t="shared" si="8"/>
        <v>499.51323192077712</v>
      </c>
      <c r="E33" s="94"/>
      <c r="F33" s="94">
        <f t="shared" si="9"/>
        <v>4.8452783496315384</v>
      </c>
      <c r="G33" s="94">
        <f t="shared" si="10"/>
        <v>5.3815173336968654</v>
      </c>
      <c r="H33" s="85"/>
      <c r="I33" s="85"/>
    </row>
    <row r="34" spans="1:9" hidden="1" x14ac:dyDescent="0.2">
      <c r="A34" s="92">
        <v>159</v>
      </c>
      <c r="B34" s="93">
        <v>20</v>
      </c>
      <c r="C34" s="107">
        <v>40</v>
      </c>
      <c r="D34" s="94">
        <f t="shared" si="8"/>
        <v>499.51323192077712</v>
      </c>
      <c r="E34" s="94"/>
      <c r="F34" s="94">
        <f t="shared" si="9"/>
        <v>4.9951323192077712</v>
      </c>
      <c r="G34" s="94">
        <f t="shared" si="10"/>
        <v>5.5313713032730982</v>
      </c>
      <c r="H34" s="85"/>
      <c r="I34" s="85"/>
    </row>
    <row r="35" spans="1:9" hidden="1" x14ac:dyDescent="0.2">
      <c r="A35" s="92">
        <v>159</v>
      </c>
      <c r="B35" s="93">
        <v>10</v>
      </c>
      <c r="C35" s="107">
        <v>40</v>
      </c>
      <c r="D35" s="94">
        <f t="shared" si="8"/>
        <v>499.51323192077712</v>
      </c>
      <c r="E35" s="94"/>
      <c r="F35" s="94">
        <f t="shared" si="9"/>
        <v>4.4956190872869941</v>
      </c>
      <c r="G35" s="94">
        <f t="shared" si="10"/>
        <v>5.031858071352322</v>
      </c>
      <c r="H35" s="85"/>
      <c r="I35" s="85"/>
    </row>
    <row r="36" spans="1:9" hidden="1" x14ac:dyDescent="0.2">
      <c r="A36" s="92">
        <v>219</v>
      </c>
      <c r="B36" s="93">
        <v>10</v>
      </c>
      <c r="C36" s="107">
        <v>40</v>
      </c>
      <c r="D36" s="94">
        <f t="shared" si="8"/>
        <v>688.00879113616475</v>
      </c>
      <c r="E36" s="94"/>
      <c r="F36" s="94">
        <f t="shared" si="9"/>
        <v>6.1920791202254826</v>
      </c>
      <c r="G36" s="94">
        <f t="shared" si="10"/>
        <v>6.7816972771292043</v>
      </c>
      <c r="H36" s="85"/>
      <c r="I36" s="85"/>
    </row>
    <row r="37" spans="1:9" hidden="1" x14ac:dyDescent="0.2">
      <c r="A37" s="92">
        <v>219</v>
      </c>
      <c r="B37" s="93">
        <v>10</v>
      </c>
      <c r="C37" s="107">
        <v>40</v>
      </c>
      <c r="D37" s="94">
        <f t="shared" si="8"/>
        <v>688.00879113616475</v>
      </c>
      <c r="E37" s="94"/>
      <c r="F37" s="94">
        <f t="shared" si="9"/>
        <v>6.1920791202254826</v>
      </c>
      <c r="G37" s="94">
        <f t="shared" si="10"/>
        <v>6.7816972771292043</v>
      </c>
      <c r="H37" s="85"/>
      <c r="I37" s="85"/>
    </row>
    <row r="38" spans="1:9" hidden="1" x14ac:dyDescent="0.2">
      <c r="A38" s="92">
        <v>219</v>
      </c>
      <c r="B38" s="93">
        <v>10</v>
      </c>
      <c r="C38" s="107">
        <v>40</v>
      </c>
      <c r="D38" s="94">
        <f t="shared" si="8"/>
        <v>688.00879113616475</v>
      </c>
      <c r="E38" s="94"/>
      <c r="F38" s="94">
        <f t="shared" si="9"/>
        <v>6.1920791202254826</v>
      </c>
      <c r="G38" s="94">
        <f t="shared" si="10"/>
        <v>6.7816972771292043</v>
      </c>
      <c r="H38" s="85"/>
      <c r="I38" s="85"/>
    </row>
    <row r="39" spans="1:9" hidden="1" x14ac:dyDescent="0.2">
      <c r="A39" s="92">
        <v>273</v>
      </c>
      <c r="B39" s="93">
        <v>10</v>
      </c>
      <c r="C39" s="107">
        <v>40</v>
      </c>
      <c r="D39" s="94">
        <f t="shared" si="8"/>
        <v>857.65479443001357</v>
      </c>
      <c r="E39" s="94"/>
      <c r="F39" s="94">
        <f t="shared" si="9"/>
        <v>7.7188931498701221</v>
      </c>
      <c r="G39" s="94">
        <f t="shared" si="10"/>
        <v>8.3565525623284014</v>
      </c>
      <c r="H39" s="85"/>
      <c r="I39" s="85"/>
    </row>
    <row r="40" spans="1:9" hidden="1" x14ac:dyDescent="0.2">
      <c r="A40" s="92">
        <v>273</v>
      </c>
      <c r="B40" s="93">
        <v>10</v>
      </c>
      <c r="C40" s="107">
        <v>40</v>
      </c>
      <c r="D40" s="94">
        <f t="shared" si="8"/>
        <v>857.65479443001357</v>
      </c>
      <c r="E40" s="94"/>
      <c r="F40" s="94">
        <f t="shared" si="9"/>
        <v>7.7188931498701221</v>
      </c>
      <c r="G40" s="94">
        <f t="shared" si="10"/>
        <v>8.3565525623284014</v>
      </c>
      <c r="H40" s="85"/>
      <c r="I40" s="85"/>
    </row>
    <row r="41" spans="1:9" hidden="1" x14ac:dyDescent="0.2">
      <c r="A41" s="92">
        <v>273</v>
      </c>
      <c r="B41" s="93">
        <v>10</v>
      </c>
      <c r="C41" s="107">
        <v>40</v>
      </c>
      <c r="D41" s="94">
        <f t="shared" si="8"/>
        <v>857.65479443001357</v>
      </c>
      <c r="E41" s="94"/>
      <c r="F41" s="94">
        <f t="shared" si="9"/>
        <v>7.7188931498701221</v>
      </c>
      <c r="G41" s="94">
        <f t="shared" si="10"/>
        <v>8.3565525623284014</v>
      </c>
      <c r="H41" s="85"/>
      <c r="I41" s="85"/>
    </row>
    <row r="42" spans="1:9" hidden="1" x14ac:dyDescent="0.2">
      <c r="A42" s="92">
        <v>325</v>
      </c>
      <c r="B42" s="93">
        <v>25</v>
      </c>
      <c r="C42" s="107">
        <v>40</v>
      </c>
      <c r="D42" s="94">
        <f t="shared" si="8"/>
        <v>1021.0176124166827</v>
      </c>
      <c r="E42" s="94"/>
      <c r="F42" s="94">
        <f t="shared" si="9"/>
        <v>10.720684930375169</v>
      </c>
      <c r="G42" s="94">
        <f t="shared" si="10"/>
        <v>11.404606292626738</v>
      </c>
      <c r="H42" s="85"/>
      <c r="I42" s="85"/>
    </row>
    <row r="43" spans="1:9" hidden="1" x14ac:dyDescent="0.2">
      <c r="A43" s="92">
        <v>325</v>
      </c>
      <c r="B43" s="93">
        <v>36</v>
      </c>
      <c r="C43" s="107">
        <v>40</v>
      </c>
      <c r="D43" s="94">
        <f t="shared" si="8"/>
        <v>1021.0176124166827</v>
      </c>
      <c r="E43" s="94"/>
      <c r="F43" s="94">
        <f t="shared" si="9"/>
        <v>11.843804304033519</v>
      </c>
      <c r="G43" s="94">
        <f t="shared" si="10"/>
        <v>12.527725666285091</v>
      </c>
      <c r="H43" s="85"/>
      <c r="I43" s="85"/>
    </row>
    <row r="44" spans="1:9" hidden="1" x14ac:dyDescent="0.2">
      <c r="A44" s="92">
        <v>325</v>
      </c>
      <c r="B44" s="93">
        <v>24</v>
      </c>
      <c r="C44" s="107">
        <v>40</v>
      </c>
      <c r="D44" s="94">
        <f t="shared" si="8"/>
        <v>1021.0176124166827</v>
      </c>
      <c r="E44" s="94"/>
      <c r="F44" s="94">
        <f t="shared" si="9"/>
        <v>10.618583169133499</v>
      </c>
      <c r="G44" s="94">
        <f t="shared" si="10"/>
        <v>11.302504531385072</v>
      </c>
      <c r="H44" s="85"/>
      <c r="I44" s="85"/>
    </row>
    <row r="45" spans="1:9" hidden="1" x14ac:dyDescent="0.2">
      <c r="A45" s="92">
        <v>377</v>
      </c>
      <c r="B45" s="93">
        <v>45</v>
      </c>
      <c r="C45" s="107">
        <v>40</v>
      </c>
      <c r="D45" s="94">
        <f t="shared" si="8"/>
        <v>1184.380430403352</v>
      </c>
      <c r="E45" s="94"/>
      <c r="F45" s="94">
        <f t="shared" si="9"/>
        <v>14.8047553800419</v>
      </c>
      <c r="G45" s="94">
        <f t="shared" si="10"/>
        <v>15.534938692086744</v>
      </c>
      <c r="H45" s="85"/>
      <c r="I45" s="85"/>
    </row>
    <row r="46" spans="1:9" hidden="1" x14ac:dyDescent="0.2">
      <c r="A46" s="92">
        <v>377</v>
      </c>
      <c r="B46" s="93">
        <v>50</v>
      </c>
      <c r="C46" s="107">
        <v>40</v>
      </c>
      <c r="D46" s="94">
        <f t="shared" si="8"/>
        <v>1184.380430403352</v>
      </c>
      <c r="E46" s="94"/>
      <c r="F46" s="94">
        <f t="shared" si="9"/>
        <v>15.396945595243576</v>
      </c>
      <c r="G46" s="94">
        <f t="shared" si="10"/>
        <v>16.127128907288419</v>
      </c>
      <c r="H46" s="85"/>
      <c r="I46" s="85"/>
    </row>
    <row r="47" spans="1:9" hidden="1" x14ac:dyDescent="0.2">
      <c r="A47" s="92">
        <v>377</v>
      </c>
      <c r="B47" s="93">
        <v>50</v>
      </c>
      <c r="C47" s="107">
        <v>40</v>
      </c>
      <c r="D47" s="94">
        <f t="shared" si="8"/>
        <v>1184.380430403352</v>
      </c>
      <c r="E47" s="94"/>
      <c r="F47" s="94">
        <f t="shared" si="9"/>
        <v>15.396945595243576</v>
      </c>
      <c r="G47" s="94">
        <f t="shared" si="10"/>
        <v>16.127128907288419</v>
      </c>
      <c r="H47" s="85"/>
      <c r="I47" s="85"/>
    </row>
    <row r="48" spans="1:9" hidden="1" x14ac:dyDescent="0.2">
      <c r="A48" s="92">
        <v>426</v>
      </c>
      <c r="B48" s="93">
        <v>35</v>
      </c>
      <c r="C48" s="107">
        <v>40</v>
      </c>
      <c r="D48" s="94">
        <f t="shared" si="8"/>
        <v>1338.3184704292519</v>
      </c>
      <c r="E48" s="94"/>
      <c r="F48" s="94">
        <f t="shared" si="9"/>
        <v>15.390662409936395</v>
      </c>
      <c r="G48" s="94">
        <f t="shared" si="10"/>
        <v>16.164438713132597</v>
      </c>
      <c r="H48" s="85"/>
      <c r="I48" s="85"/>
    </row>
    <row r="49" spans="1:9" hidden="1" x14ac:dyDescent="0.2">
      <c r="A49" s="92">
        <v>1420</v>
      </c>
      <c r="B49" s="93">
        <v>14</v>
      </c>
      <c r="C49" s="107">
        <v>40</v>
      </c>
      <c r="D49" s="94">
        <f t="shared" si="8"/>
        <v>4461.0615680975061</v>
      </c>
      <c r="E49" s="94"/>
      <c r="F49" s="94">
        <f t="shared" si="9"/>
        <v>41.933978740116558</v>
      </c>
      <c r="G49" s="94">
        <f t="shared" si="10"/>
        <v>43.592070006669012</v>
      </c>
      <c r="H49" s="85"/>
      <c r="I49" s="85"/>
    </row>
    <row r="50" spans="1:9" hidden="1" x14ac:dyDescent="0.2">
      <c r="A50" s="92">
        <v>630</v>
      </c>
      <c r="B50" s="93">
        <v>12</v>
      </c>
      <c r="C50" s="107">
        <v>40</v>
      </c>
      <c r="D50" s="94">
        <f t="shared" si="8"/>
        <v>1979.2033717615698</v>
      </c>
      <c r="E50" s="94"/>
      <c r="F50" s="94">
        <f t="shared" si="9"/>
        <v>18.208671020206442</v>
      </c>
      <c r="G50" s="94">
        <f t="shared" si="10"/>
        <v>19.163936511053176</v>
      </c>
      <c r="H50" s="85"/>
      <c r="I50" s="85"/>
    </row>
    <row r="51" spans="1:9" hidden="1" x14ac:dyDescent="0.2">
      <c r="A51" s="92">
        <v>1020</v>
      </c>
      <c r="B51" s="93">
        <v>10</v>
      </c>
      <c r="C51" s="107">
        <v>40</v>
      </c>
      <c r="D51" s="94">
        <f t="shared" si="8"/>
        <v>3204.424506661589</v>
      </c>
      <c r="E51" s="94"/>
      <c r="F51" s="94">
        <f t="shared" si="9"/>
        <v>28.839820559954301</v>
      </c>
      <c r="G51" s="94">
        <f t="shared" si="10"/>
        <v>30.142050674250623</v>
      </c>
      <c r="H51" s="85"/>
      <c r="I51" s="85"/>
    </row>
    <row r="52" spans="1:9" hidden="1" x14ac:dyDescent="0.2">
      <c r="A52" s="93">
        <v>1220</v>
      </c>
      <c r="B52" s="93">
        <v>10</v>
      </c>
      <c r="C52" s="107">
        <v>40</v>
      </c>
      <c r="D52" s="94">
        <f t="shared" si="8"/>
        <v>3832.7430373795478</v>
      </c>
      <c r="E52" s="94"/>
      <c r="F52" s="94">
        <f t="shared" si="9"/>
        <v>34.494687336415929</v>
      </c>
      <c r="G52" s="94">
        <f t="shared" si="10"/>
        <v>35.974848026840249</v>
      </c>
      <c r="H52" s="85"/>
      <c r="I52" s="85"/>
    </row>
    <row r="54" spans="1:9" x14ac:dyDescent="0.2">
      <c r="A54" s="238" t="s">
        <v>98</v>
      </c>
      <c r="B54" s="238"/>
      <c r="C54" s="238"/>
      <c r="D54" s="238"/>
      <c r="E54" s="238"/>
      <c r="F54" s="238"/>
      <c r="G54" s="238"/>
      <c r="H54" s="85"/>
      <c r="I54" s="85"/>
    </row>
    <row r="55" spans="1:9" x14ac:dyDescent="0.2">
      <c r="A55" s="238"/>
      <c r="B55" s="238"/>
      <c r="C55" s="238"/>
      <c r="D55" s="238"/>
      <c r="E55" s="238"/>
      <c r="F55" s="238"/>
      <c r="G55" s="238"/>
      <c r="H55" s="85"/>
      <c r="I55" s="85"/>
    </row>
    <row r="56" spans="1:9" ht="13.5" thickBot="1" x14ac:dyDescent="0.25">
      <c r="A56" s="238"/>
      <c r="B56" s="238"/>
      <c r="C56" s="238"/>
      <c r="D56" s="238"/>
      <c r="E56" s="238"/>
      <c r="F56" s="238"/>
      <c r="G56" s="238"/>
      <c r="H56" s="85"/>
      <c r="I56" s="85"/>
    </row>
    <row r="57" spans="1:9" ht="30.75" customHeight="1" x14ac:dyDescent="0.2">
      <c r="A57" s="112" t="s">
        <v>0</v>
      </c>
      <c r="B57" s="113" t="s">
        <v>99</v>
      </c>
      <c r="C57" s="113" t="s">
        <v>100</v>
      </c>
      <c r="D57" s="114" t="s">
        <v>93</v>
      </c>
      <c r="E57" s="114" t="s">
        <v>85</v>
      </c>
      <c r="F57" s="114" t="s">
        <v>101</v>
      </c>
      <c r="G57" s="115" t="s">
        <v>88</v>
      </c>
      <c r="H57" s="85"/>
      <c r="I57" s="85"/>
    </row>
    <row r="58" spans="1:9" x14ac:dyDescent="0.2">
      <c r="A58" s="129" t="s">
        <v>114</v>
      </c>
      <c r="B58" s="92">
        <v>1000</v>
      </c>
      <c r="C58" s="93">
        <v>1200</v>
      </c>
      <c r="D58" s="94">
        <f t="shared" ref="D58:D66" si="11">PI()*(B58)</f>
        <v>3141.5926535897929</v>
      </c>
      <c r="E58" s="95">
        <v>0</v>
      </c>
      <c r="F58" s="94">
        <f>D58*C58/10000</f>
        <v>376.99111843077515</v>
      </c>
      <c r="G58" s="94">
        <f t="shared" ref="G58:G66" si="12">SUM(E58*F58)</f>
        <v>0</v>
      </c>
      <c r="H58" s="85"/>
      <c r="I58" s="85"/>
    </row>
    <row r="59" spans="1:9" x14ac:dyDescent="0.2">
      <c r="A59" s="129" t="s">
        <v>114</v>
      </c>
      <c r="B59" s="92">
        <v>800</v>
      </c>
      <c r="C59" s="93">
        <v>1000</v>
      </c>
      <c r="D59" s="94">
        <f t="shared" si="11"/>
        <v>2513.2741228718346</v>
      </c>
      <c r="E59" s="95">
        <v>0</v>
      </c>
      <c r="F59" s="94">
        <f>D59*C59/10000</f>
        <v>251.32741228718348</v>
      </c>
      <c r="G59" s="94">
        <f t="shared" si="12"/>
        <v>0</v>
      </c>
      <c r="H59" s="85"/>
      <c r="I59" s="85"/>
    </row>
    <row r="60" spans="1:9" x14ac:dyDescent="0.2">
      <c r="A60" s="129" t="s">
        <v>114</v>
      </c>
      <c r="B60" s="92">
        <v>700</v>
      </c>
      <c r="C60" s="93">
        <v>900</v>
      </c>
      <c r="D60" s="94">
        <f t="shared" si="11"/>
        <v>2199.114857512855</v>
      </c>
      <c r="E60" s="95">
        <v>0</v>
      </c>
      <c r="F60" s="94">
        <f>D60*C60/10000</f>
        <v>197.92033717615695</v>
      </c>
      <c r="G60" s="94">
        <f t="shared" si="12"/>
        <v>0</v>
      </c>
      <c r="H60" s="85"/>
      <c r="I60" s="85"/>
    </row>
    <row r="61" spans="1:9" x14ac:dyDescent="0.2">
      <c r="A61" s="129" t="s">
        <v>114</v>
      </c>
      <c r="B61" s="92">
        <v>600</v>
      </c>
      <c r="C61" s="93">
        <v>800</v>
      </c>
      <c r="D61" s="94">
        <f t="shared" si="11"/>
        <v>1884.9555921538758</v>
      </c>
      <c r="E61" s="95">
        <v>0</v>
      </c>
      <c r="F61" s="94">
        <f>D61*C61/10000</f>
        <v>150.79644737231007</v>
      </c>
      <c r="G61" s="94">
        <f t="shared" si="12"/>
        <v>0</v>
      </c>
      <c r="H61" s="85"/>
      <c r="I61" s="85"/>
    </row>
    <row r="62" spans="1:9" x14ac:dyDescent="0.2">
      <c r="A62" s="129" t="s">
        <v>114</v>
      </c>
      <c r="B62" s="92">
        <v>500</v>
      </c>
      <c r="C62" s="93">
        <v>700</v>
      </c>
      <c r="D62" s="94">
        <f t="shared" si="11"/>
        <v>1570.7963267948965</v>
      </c>
      <c r="E62" s="95">
        <v>0</v>
      </c>
      <c r="F62" s="94">
        <f>D62*C62*1.5/10000</f>
        <v>164.93361431346412</v>
      </c>
      <c r="G62" s="94">
        <f t="shared" si="12"/>
        <v>0</v>
      </c>
      <c r="H62" s="85"/>
      <c r="I62" s="85"/>
    </row>
    <row r="63" spans="1:9" x14ac:dyDescent="0.2">
      <c r="A63" s="129" t="s">
        <v>114</v>
      </c>
      <c r="B63" s="92">
        <v>400</v>
      </c>
      <c r="C63" s="93">
        <v>600</v>
      </c>
      <c r="D63" s="94">
        <f t="shared" si="11"/>
        <v>1256.6370614359173</v>
      </c>
      <c r="E63" s="95">
        <v>0</v>
      </c>
      <c r="F63" s="94">
        <f>D63*C63*1.5/10000</f>
        <v>113.09733552923257</v>
      </c>
      <c r="G63" s="94">
        <f t="shared" si="12"/>
        <v>0</v>
      </c>
      <c r="H63" s="85"/>
      <c r="I63" s="85"/>
    </row>
    <row r="64" spans="1:9" x14ac:dyDescent="0.2">
      <c r="A64" s="129" t="s">
        <v>115</v>
      </c>
      <c r="B64" s="92">
        <v>1200</v>
      </c>
      <c r="C64" s="93">
        <v>600</v>
      </c>
      <c r="D64" s="94">
        <f t="shared" si="11"/>
        <v>3769.9111843077517</v>
      </c>
      <c r="E64" s="95">
        <v>0</v>
      </c>
      <c r="F64" s="94">
        <f>D64*C64*1.5/10000</f>
        <v>339.29200658769764</v>
      </c>
      <c r="G64" s="94">
        <f t="shared" si="12"/>
        <v>0</v>
      </c>
      <c r="H64" s="85"/>
      <c r="I64" s="85"/>
    </row>
    <row r="65" spans="1:9" x14ac:dyDescent="0.2">
      <c r="A65" s="129" t="s">
        <v>114</v>
      </c>
      <c r="B65" s="92">
        <v>150</v>
      </c>
      <c r="C65" s="93">
        <v>500</v>
      </c>
      <c r="D65" s="94">
        <f t="shared" si="11"/>
        <v>471.23889803846896</v>
      </c>
      <c r="E65" s="95">
        <v>0</v>
      </c>
      <c r="F65" s="94">
        <f>D65*C65*1.5/10000</f>
        <v>35.342917352885173</v>
      </c>
      <c r="G65" s="94">
        <f t="shared" si="12"/>
        <v>0</v>
      </c>
      <c r="H65" s="85"/>
      <c r="I65" s="85"/>
    </row>
    <row r="66" spans="1:9" x14ac:dyDescent="0.2">
      <c r="A66" s="129" t="s">
        <v>115</v>
      </c>
      <c r="B66" s="92">
        <v>219</v>
      </c>
      <c r="C66" s="93">
        <v>140</v>
      </c>
      <c r="D66" s="94">
        <f t="shared" si="11"/>
        <v>688.00879113616475</v>
      </c>
      <c r="E66" s="95">
        <v>0</v>
      </c>
      <c r="F66" s="94">
        <f>D66*C66*1.5/10000</f>
        <v>14.448184613859461</v>
      </c>
      <c r="G66" s="94">
        <f t="shared" si="12"/>
        <v>0</v>
      </c>
      <c r="H66" s="85"/>
      <c r="I66" s="85"/>
    </row>
    <row r="67" spans="1:9" x14ac:dyDescent="0.2">
      <c r="G67" s="111">
        <f>SUM(G58:G66)</f>
        <v>0</v>
      </c>
      <c r="H67" s="85"/>
      <c r="I67" s="85"/>
    </row>
    <row r="69" spans="1:9" ht="11.25" customHeight="1" x14ac:dyDescent="0.2">
      <c r="A69" s="245" t="s">
        <v>103</v>
      </c>
      <c r="B69" s="246"/>
      <c r="C69" s="246"/>
      <c r="D69" s="246"/>
      <c r="E69" s="246"/>
      <c r="F69" s="246"/>
      <c r="G69" s="247"/>
      <c r="I69" s="85"/>
    </row>
    <row r="70" spans="1:9" ht="11.25" customHeight="1" x14ac:dyDescent="0.2">
      <c r="A70" s="248"/>
      <c r="B70" s="249"/>
      <c r="C70" s="249"/>
      <c r="D70" s="249"/>
      <c r="E70" s="249"/>
      <c r="F70" s="249"/>
      <c r="G70" s="250"/>
      <c r="I70" s="85"/>
    </row>
    <row r="71" spans="1:9" ht="11.25" customHeight="1" x14ac:dyDescent="0.2">
      <c r="A71" s="251"/>
      <c r="B71" s="252"/>
      <c r="C71" s="252"/>
      <c r="D71" s="252"/>
      <c r="E71" s="252"/>
      <c r="F71" s="252"/>
      <c r="G71" s="253"/>
      <c r="I71" s="85"/>
    </row>
    <row r="73" spans="1:9" x14ac:dyDescent="0.2">
      <c r="E73" s="108" t="s">
        <v>104</v>
      </c>
      <c r="F73" s="108" t="s">
        <v>105</v>
      </c>
      <c r="I73" s="85"/>
    </row>
    <row r="74" spans="1:9" x14ac:dyDescent="0.2">
      <c r="E74" s="94">
        <v>100</v>
      </c>
      <c r="F74" s="94">
        <f>SUM(E74*0.25)</f>
        <v>25</v>
      </c>
      <c r="I74" s="85"/>
    </row>
    <row r="76" spans="1:9" x14ac:dyDescent="0.2">
      <c r="A76" s="238" t="s">
        <v>106</v>
      </c>
      <c r="B76" s="238"/>
      <c r="C76" s="238"/>
      <c r="D76" s="238"/>
      <c r="E76" s="238"/>
      <c r="F76" s="238"/>
      <c r="G76" s="238"/>
      <c r="I76" s="85"/>
    </row>
    <row r="77" spans="1:9" x14ac:dyDescent="0.2">
      <c r="A77" s="238"/>
      <c r="B77" s="238"/>
      <c r="C77" s="238"/>
      <c r="D77" s="238"/>
      <c r="E77" s="238"/>
      <c r="F77" s="238"/>
      <c r="G77" s="238"/>
      <c r="I77" s="85"/>
    </row>
    <row r="78" spans="1:9" ht="13.5" thickBot="1" x14ac:dyDescent="0.25">
      <c r="A78" s="238"/>
      <c r="B78" s="238"/>
      <c r="C78" s="238"/>
      <c r="D78" s="238"/>
      <c r="E78" s="238"/>
      <c r="F78" s="238"/>
      <c r="G78" s="238"/>
      <c r="I78" s="85"/>
    </row>
    <row r="79" spans="1:9" ht="45" x14ac:dyDescent="0.2">
      <c r="A79" s="86" t="s">
        <v>90</v>
      </c>
      <c r="B79" s="87" t="s">
        <v>91</v>
      </c>
      <c r="C79" s="88" t="s">
        <v>92</v>
      </c>
      <c r="D79" s="88" t="s">
        <v>93</v>
      </c>
      <c r="E79" s="88" t="s">
        <v>85</v>
      </c>
      <c r="F79" s="88" t="s">
        <v>94</v>
      </c>
      <c r="G79" s="88" t="s">
        <v>95</v>
      </c>
      <c r="H79" s="108" t="s">
        <v>88</v>
      </c>
      <c r="I79" s="85"/>
    </row>
    <row r="80" spans="1:9" x14ac:dyDescent="0.2">
      <c r="A80" s="92">
        <v>1220</v>
      </c>
      <c r="B80" s="93">
        <v>9</v>
      </c>
      <c r="C80" s="107">
        <f t="shared" ref="C80:C91" si="13">B80*2.5+40</f>
        <v>62.5</v>
      </c>
      <c r="D80" s="94">
        <f t="shared" ref="D80:D91" si="14">PI()*(A80)</f>
        <v>3832.7430373795478</v>
      </c>
      <c r="E80" s="95">
        <v>2</v>
      </c>
      <c r="F80" s="109">
        <f t="shared" ref="F80:F91" si="15">D80*(C80*2)/10000</f>
        <v>47.909287967244346</v>
      </c>
      <c r="G80" s="116">
        <f t="shared" ref="G80:G91" si="16">D80*C80/10000</f>
        <v>23.954643983622173</v>
      </c>
      <c r="H80" s="94">
        <f t="shared" ref="H80:H91" si="17">SUM(E80*F80)</f>
        <v>95.818575934488692</v>
      </c>
      <c r="I80" s="85"/>
    </row>
    <row r="81" spans="1:9" x14ac:dyDescent="0.2">
      <c r="A81" s="92">
        <v>920</v>
      </c>
      <c r="B81" s="93">
        <v>8</v>
      </c>
      <c r="C81" s="107">
        <f t="shared" si="13"/>
        <v>60</v>
      </c>
      <c r="D81" s="94">
        <f t="shared" si="14"/>
        <v>2890.2652413026099</v>
      </c>
      <c r="E81" s="95">
        <v>4</v>
      </c>
      <c r="F81" s="109">
        <f t="shared" si="15"/>
        <v>34.683182895631319</v>
      </c>
      <c r="G81" s="116">
        <f t="shared" si="16"/>
        <v>17.341591447815659</v>
      </c>
      <c r="H81" s="94">
        <f t="shared" si="17"/>
        <v>138.73273158252528</v>
      </c>
      <c r="I81" s="85"/>
    </row>
    <row r="82" spans="1:9" x14ac:dyDescent="0.2">
      <c r="A82" s="92">
        <v>820</v>
      </c>
      <c r="B82" s="93">
        <v>9</v>
      </c>
      <c r="C82" s="107">
        <f t="shared" si="13"/>
        <v>62.5</v>
      </c>
      <c r="D82" s="94">
        <f t="shared" si="14"/>
        <v>2576.1059759436303</v>
      </c>
      <c r="E82" s="95">
        <v>0</v>
      </c>
      <c r="F82" s="109">
        <f t="shared" si="15"/>
        <v>32.201324699295377</v>
      </c>
      <c r="G82" s="116">
        <f t="shared" si="16"/>
        <v>16.100662349647688</v>
      </c>
      <c r="H82" s="94">
        <f t="shared" si="17"/>
        <v>0</v>
      </c>
      <c r="I82" s="85"/>
    </row>
    <row r="83" spans="1:9" x14ac:dyDescent="0.2">
      <c r="A83" s="98">
        <v>720</v>
      </c>
      <c r="B83" s="117">
        <v>8</v>
      </c>
      <c r="C83" s="118">
        <f t="shared" si="13"/>
        <v>60</v>
      </c>
      <c r="D83" s="97">
        <f t="shared" si="14"/>
        <v>2261.9467105846511</v>
      </c>
      <c r="E83" s="95">
        <v>0</v>
      </c>
      <c r="F83" s="109">
        <f t="shared" si="15"/>
        <v>27.143360527015815</v>
      </c>
      <c r="G83" s="116">
        <f t="shared" si="16"/>
        <v>13.571680263507908</v>
      </c>
      <c r="H83" s="94">
        <f t="shared" si="17"/>
        <v>0</v>
      </c>
      <c r="I83" s="85"/>
    </row>
    <row r="84" spans="1:9" x14ac:dyDescent="0.2">
      <c r="A84" s="92">
        <v>630</v>
      </c>
      <c r="B84" s="93">
        <v>8</v>
      </c>
      <c r="C84" s="107">
        <f t="shared" si="13"/>
        <v>60</v>
      </c>
      <c r="D84" s="94">
        <f t="shared" si="14"/>
        <v>1979.2033717615698</v>
      </c>
      <c r="E84" s="95">
        <v>2</v>
      </c>
      <c r="F84" s="109">
        <f t="shared" si="15"/>
        <v>23.750440461138837</v>
      </c>
      <c r="G84" s="116">
        <f t="shared" si="16"/>
        <v>11.875220230569418</v>
      </c>
      <c r="H84" s="94">
        <f t="shared" si="17"/>
        <v>47.500880922277673</v>
      </c>
      <c r="I84" s="85"/>
    </row>
    <row r="85" spans="1:9" x14ac:dyDescent="0.2">
      <c r="A85" s="92">
        <v>530</v>
      </c>
      <c r="B85" s="93">
        <v>8</v>
      </c>
      <c r="C85" s="107">
        <f t="shared" si="13"/>
        <v>60</v>
      </c>
      <c r="D85" s="94">
        <f t="shared" si="14"/>
        <v>1665.0441064025904</v>
      </c>
      <c r="E85" s="95">
        <v>0</v>
      </c>
      <c r="F85" s="109">
        <f t="shared" si="15"/>
        <v>19.980529276831085</v>
      </c>
      <c r="G85" s="116">
        <f t="shared" si="16"/>
        <v>9.9902646384155425</v>
      </c>
      <c r="H85" s="94">
        <f t="shared" si="17"/>
        <v>0</v>
      </c>
      <c r="I85" s="85"/>
    </row>
    <row r="86" spans="1:9" x14ac:dyDescent="0.2">
      <c r="A86" s="92">
        <v>426</v>
      </c>
      <c r="B86" s="93">
        <v>14</v>
      </c>
      <c r="C86" s="107">
        <f t="shared" si="13"/>
        <v>75</v>
      </c>
      <c r="D86" s="94">
        <f t="shared" si="14"/>
        <v>1338.3184704292519</v>
      </c>
      <c r="E86" s="95">
        <v>4</v>
      </c>
      <c r="F86" s="109">
        <f t="shared" si="15"/>
        <v>20.07477705643878</v>
      </c>
      <c r="G86" s="116">
        <f t="shared" si="16"/>
        <v>10.03738852821939</v>
      </c>
      <c r="H86" s="94">
        <f t="shared" si="17"/>
        <v>80.29910822575512</v>
      </c>
      <c r="I86" s="85"/>
    </row>
    <row r="87" spans="1:9" x14ac:dyDescent="0.2">
      <c r="A87" s="98">
        <v>325</v>
      </c>
      <c r="B87" s="117">
        <v>8</v>
      </c>
      <c r="C87" s="118">
        <f t="shared" si="13"/>
        <v>60</v>
      </c>
      <c r="D87" s="97">
        <f t="shared" si="14"/>
        <v>1021.0176124166827</v>
      </c>
      <c r="E87" s="95">
        <v>0</v>
      </c>
      <c r="F87" s="109">
        <f t="shared" si="15"/>
        <v>12.252211349000193</v>
      </c>
      <c r="G87" s="116">
        <f t="shared" si="16"/>
        <v>6.1261056745000966</v>
      </c>
      <c r="H87" s="94">
        <f t="shared" si="17"/>
        <v>0</v>
      </c>
      <c r="I87" s="85"/>
    </row>
    <row r="88" spans="1:9" x14ac:dyDescent="0.2">
      <c r="A88" s="98">
        <v>273</v>
      </c>
      <c r="B88" s="117">
        <v>6</v>
      </c>
      <c r="C88" s="118">
        <f t="shared" si="13"/>
        <v>55</v>
      </c>
      <c r="D88" s="97">
        <f t="shared" si="14"/>
        <v>857.65479443001357</v>
      </c>
      <c r="E88" s="95">
        <v>0</v>
      </c>
      <c r="F88" s="109">
        <f t="shared" si="15"/>
        <v>9.4342027387301499</v>
      </c>
      <c r="G88" s="116">
        <f t="shared" si="16"/>
        <v>4.717101369365075</v>
      </c>
      <c r="H88" s="94">
        <f t="shared" si="17"/>
        <v>0</v>
      </c>
      <c r="I88" s="85"/>
    </row>
    <row r="89" spans="1:9" x14ac:dyDescent="0.2">
      <c r="A89" s="98">
        <v>219</v>
      </c>
      <c r="B89" s="117">
        <v>8</v>
      </c>
      <c r="C89" s="118">
        <f t="shared" si="13"/>
        <v>60</v>
      </c>
      <c r="D89" s="97">
        <f t="shared" si="14"/>
        <v>688.00879113616475</v>
      </c>
      <c r="E89" s="95">
        <v>0</v>
      </c>
      <c r="F89" s="109">
        <f t="shared" si="15"/>
        <v>8.2561054936339779</v>
      </c>
      <c r="G89" s="116">
        <f t="shared" si="16"/>
        <v>4.128052746816989</v>
      </c>
      <c r="H89" s="94">
        <f t="shared" si="17"/>
        <v>0</v>
      </c>
      <c r="I89" s="85"/>
    </row>
    <row r="90" spans="1:9" x14ac:dyDescent="0.2">
      <c r="A90" s="98">
        <v>159</v>
      </c>
      <c r="B90" s="117">
        <v>7</v>
      </c>
      <c r="C90" s="118">
        <f t="shared" si="13"/>
        <v>57.5</v>
      </c>
      <c r="D90" s="97">
        <f t="shared" si="14"/>
        <v>499.51323192077712</v>
      </c>
      <c r="E90" s="95">
        <v>0</v>
      </c>
      <c r="F90" s="109">
        <f t="shared" si="15"/>
        <v>5.7444021670889374</v>
      </c>
      <c r="G90" s="116">
        <f t="shared" si="16"/>
        <v>2.8722010835444687</v>
      </c>
      <c r="H90" s="94">
        <f t="shared" si="17"/>
        <v>0</v>
      </c>
      <c r="I90" s="85"/>
    </row>
    <row r="91" spans="1:9" x14ac:dyDescent="0.2">
      <c r="A91" s="98">
        <v>133</v>
      </c>
      <c r="B91" s="117">
        <v>4</v>
      </c>
      <c r="C91" s="118">
        <f t="shared" si="13"/>
        <v>50</v>
      </c>
      <c r="D91" s="97">
        <f t="shared" si="14"/>
        <v>417.83182292744249</v>
      </c>
      <c r="E91" s="95">
        <v>0</v>
      </c>
      <c r="F91" s="109">
        <f t="shared" si="15"/>
        <v>4.1783182292744252</v>
      </c>
      <c r="G91" s="116">
        <f t="shared" si="16"/>
        <v>2.0891591146372126</v>
      </c>
      <c r="H91" s="94">
        <f t="shared" si="17"/>
        <v>0</v>
      </c>
      <c r="I91" s="85"/>
    </row>
    <row r="92" spans="1:9" x14ac:dyDescent="0.2">
      <c r="H92" s="111">
        <f>SUM(H80:H91)</f>
        <v>362.35129666504673</v>
      </c>
      <c r="I92" s="85"/>
    </row>
    <row r="94" spans="1:9" x14ac:dyDescent="0.2">
      <c r="A94" s="85" t="s">
        <v>107</v>
      </c>
      <c r="I94" s="85"/>
    </row>
    <row r="95" spans="1:9" x14ac:dyDescent="0.2">
      <c r="A95" s="239"/>
      <c r="B95" s="240"/>
      <c r="C95" s="240"/>
      <c r="D95" s="240"/>
      <c r="E95" s="240"/>
      <c r="F95" s="240"/>
      <c r="G95" s="240"/>
      <c r="I95" s="85"/>
    </row>
    <row r="96" spans="1:9" x14ac:dyDescent="0.2">
      <c r="A96" s="239"/>
      <c r="B96" s="240"/>
      <c r="C96" s="240"/>
      <c r="D96" s="240"/>
      <c r="E96" s="240"/>
      <c r="F96" s="240"/>
      <c r="G96" s="240"/>
      <c r="I96" s="85"/>
    </row>
    <row r="97" spans="1:9" x14ac:dyDescent="0.2">
      <c r="A97" s="239" t="s">
        <v>108</v>
      </c>
      <c r="B97" s="240"/>
      <c r="C97" s="240"/>
      <c r="D97" s="240"/>
      <c r="E97" s="240"/>
      <c r="F97" s="240"/>
      <c r="G97" s="240"/>
      <c r="I97" s="85"/>
    </row>
    <row r="98" spans="1:9" x14ac:dyDescent="0.2">
      <c r="A98" s="119"/>
      <c r="I98" s="85"/>
    </row>
    <row r="100" spans="1:9" ht="15" x14ac:dyDescent="0.2">
      <c r="A100" s="243"/>
      <c r="B100" s="244"/>
      <c r="C100" s="120" t="s">
        <v>109</v>
      </c>
      <c r="D100" s="120" t="s">
        <v>110</v>
      </c>
      <c r="E100" s="120"/>
      <c r="F100" s="120"/>
      <c r="G100" s="120"/>
      <c r="H100" s="120"/>
      <c r="I100" s="85"/>
    </row>
    <row r="101" spans="1:9" ht="15" x14ac:dyDescent="0.2">
      <c r="A101" s="121" t="s">
        <v>111</v>
      </c>
      <c r="B101" s="122"/>
      <c r="C101" s="123">
        <f>SUM(H92+G67+F74+L12)</f>
        <v>387.35129666504673</v>
      </c>
      <c r="D101" s="124">
        <v>16</v>
      </c>
      <c r="E101" s="125"/>
      <c r="F101" s="125"/>
      <c r="G101" s="125">
        <v>3.14</v>
      </c>
      <c r="H101" s="126">
        <f>SUM(C101*D101*G101)</f>
        <v>19460.52914445195</v>
      </c>
      <c r="I101" s="85"/>
    </row>
    <row r="102" spans="1:9" ht="15" x14ac:dyDescent="0.2">
      <c r="A102" s="241" t="s">
        <v>112</v>
      </c>
      <c r="B102" s="242"/>
      <c r="C102" s="120">
        <v>0</v>
      </c>
      <c r="D102" s="120">
        <v>5407</v>
      </c>
      <c r="E102" s="125"/>
      <c r="F102" s="120"/>
      <c r="G102" s="125">
        <v>3.14</v>
      </c>
      <c r="H102" s="125">
        <f>SUM(C102*D102*G102)</f>
        <v>0</v>
      </c>
      <c r="I102" s="85"/>
    </row>
    <row r="103" spans="1:9" x14ac:dyDescent="0.2">
      <c r="G103" s="127" t="s">
        <v>113</v>
      </c>
      <c r="H103" s="128">
        <f>SUM(H101:H102)</f>
        <v>19460.52914445195</v>
      </c>
      <c r="I103" s="85"/>
    </row>
  </sheetData>
  <mergeCells count="11">
    <mergeCell ref="A1:G1"/>
    <mergeCell ref="A14:G16"/>
    <mergeCell ref="A24:G26"/>
    <mergeCell ref="A54:G56"/>
    <mergeCell ref="A97:G97"/>
    <mergeCell ref="A100:B100"/>
    <mergeCell ref="A102:B102"/>
    <mergeCell ref="A69:G71"/>
    <mergeCell ref="A76:G78"/>
    <mergeCell ref="A95:G95"/>
    <mergeCell ref="A96:G9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workbookViewId="0">
      <selection activeCell="L18" sqref="L18"/>
    </sheetView>
  </sheetViews>
  <sheetFormatPr defaultRowHeight="12.75" x14ac:dyDescent="0.2"/>
  <cols>
    <col min="1" max="1" width="15.5703125" style="85" customWidth="1"/>
    <col min="2" max="2" width="9.42578125" style="85" customWidth="1"/>
    <col min="3" max="3" width="17" style="84" customWidth="1"/>
    <col min="4" max="5" width="16.140625" style="84" customWidth="1"/>
    <col min="6" max="6" width="14.5703125" style="84" customWidth="1"/>
    <col min="7" max="7" width="12.42578125" style="84" customWidth="1"/>
    <col min="8" max="8" width="12.85546875" style="84" customWidth="1"/>
    <col min="9" max="9" width="10.7109375" style="84" customWidth="1"/>
    <col min="10" max="11" width="10.140625" style="85" customWidth="1"/>
    <col min="12" max="12" width="15.85546875" style="85" customWidth="1"/>
    <col min="13" max="256" width="9.140625" style="85"/>
    <col min="257" max="257" width="15.5703125" style="85" customWidth="1"/>
    <col min="258" max="258" width="9.42578125" style="85" customWidth="1"/>
    <col min="259" max="259" width="17" style="85" customWidth="1"/>
    <col min="260" max="261" width="16.140625" style="85" customWidth="1"/>
    <col min="262" max="262" width="14.5703125" style="85" customWidth="1"/>
    <col min="263" max="263" width="12.42578125" style="85" customWidth="1"/>
    <col min="264" max="264" width="12.85546875" style="85" customWidth="1"/>
    <col min="265" max="265" width="10.7109375" style="85" customWidth="1"/>
    <col min="266" max="267" width="10.140625" style="85" customWidth="1"/>
    <col min="268" max="268" width="15.85546875" style="85" customWidth="1"/>
    <col min="269" max="512" width="9.140625" style="85"/>
    <col min="513" max="513" width="15.5703125" style="85" customWidth="1"/>
    <col min="514" max="514" width="9.42578125" style="85" customWidth="1"/>
    <col min="515" max="515" width="17" style="85" customWidth="1"/>
    <col min="516" max="517" width="16.140625" style="85" customWidth="1"/>
    <col min="518" max="518" width="14.5703125" style="85" customWidth="1"/>
    <col min="519" max="519" width="12.42578125" style="85" customWidth="1"/>
    <col min="520" max="520" width="12.85546875" style="85" customWidth="1"/>
    <col min="521" max="521" width="10.7109375" style="85" customWidth="1"/>
    <col min="522" max="523" width="10.140625" style="85" customWidth="1"/>
    <col min="524" max="524" width="15.85546875" style="85" customWidth="1"/>
    <col min="525" max="768" width="9.140625" style="85"/>
    <col min="769" max="769" width="15.5703125" style="85" customWidth="1"/>
    <col min="770" max="770" width="9.42578125" style="85" customWidth="1"/>
    <col min="771" max="771" width="17" style="85" customWidth="1"/>
    <col min="772" max="773" width="16.140625" style="85" customWidth="1"/>
    <col min="774" max="774" width="14.5703125" style="85" customWidth="1"/>
    <col min="775" max="775" width="12.42578125" style="85" customWidth="1"/>
    <col min="776" max="776" width="12.85546875" style="85" customWidth="1"/>
    <col min="777" max="777" width="10.7109375" style="85" customWidth="1"/>
    <col min="778" max="779" width="10.140625" style="85" customWidth="1"/>
    <col min="780" max="780" width="15.85546875" style="85" customWidth="1"/>
    <col min="781" max="1024" width="9.140625" style="85"/>
    <col min="1025" max="1025" width="15.5703125" style="85" customWidth="1"/>
    <col min="1026" max="1026" width="9.42578125" style="85" customWidth="1"/>
    <col min="1027" max="1027" width="17" style="85" customWidth="1"/>
    <col min="1028" max="1029" width="16.140625" style="85" customWidth="1"/>
    <col min="1030" max="1030" width="14.5703125" style="85" customWidth="1"/>
    <col min="1031" max="1031" width="12.42578125" style="85" customWidth="1"/>
    <col min="1032" max="1032" width="12.85546875" style="85" customWidth="1"/>
    <col min="1033" max="1033" width="10.7109375" style="85" customWidth="1"/>
    <col min="1034" max="1035" width="10.140625" style="85" customWidth="1"/>
    <col min="1036" max="1036" width="15.85546875" style="85" customWidth="1"/>
    <col min="1037" max="1280" width="9.140625" style="85"/>
    <col min="1281" max="1281" width="15.5703125" style="85" customWidth="1"/>
    <col min="1282" max="1282" width="9.42578125" style="85" customWidth="1"/>
    <col min="1283" max="1283" width="17" style="85" customWidth="1"/>
    <col min="1284" max="1285" width="16.140625" style="85" customWidth="1"/>
    <col min="1286" max="1286" width="14.5703125" style="85" customWidth="1"/>
    <col min="1287" max="1287" width="12.42578125" style="85" customWidth="1"/>
    <col min="1288" max="1288" width="12.85546875" style="85" customWidth="1"/>
    <col min="1289" max="1289" width="10.7109375" style="85" customWidth="1"/>
    <col min="1290" max="1291" width="10.140625" style="85" customWidth="1"/>
    <col min="1292" max="1292" width="15.85546875" style="85" customWidth="1"/>
    <col min="1293" max="1536" width="9.140625" style="85"/>
    <col min="1537" max="1537" width="15.5703125" style="85" customWidth="1"/>
    <col min="1538" max="1538" width="9.42578125" style="85" customWidth="1"/>
    <col min="1539" max="1539" width="17" style="85" customWidth="1"/>
    <col min="1540" max="1541" width="16.140625" style="85" customWidth="1"/>
    <col min="1542" max="1542" width="14.5703125" style="85" customWidth="1"/>
    <col min="1543" max="1543" width="12.42578125" style="85" customWidth="1"/>
    <col min="1544" max="1544" width="12.85546875" style="85" customWidth="1"/>
    <col min="1545" max="1545" width="10.7109375" style="85" customWidth="1"/>
    <col min="1546" max="1547" width="10.140625" style="85" customWidth="1"/>
    <col min="1548" max="1548" width="15.85546875" style="85" customWidth="1"/>
    <col min="1549" max="1792" width="9.140625" style="85"/>
    <col min="1793" max="1793" width="15.5703125" style="85" customWidth="1"/>
    <col min="1794" max="1794" width="9.42578125" style="85" customWidth="1"/>
    <col min="1795" max="1795" width="17" style="85" customWidth="1"/>
    <col min="1796" max="1797" width="16.140625" style="85" customWidth="1"/>
    <col min="1798" max="1798" width="14.5703125" style="85" customWidth="1"/>
    <col min="1799" max="1799" width="12.42578125" style="85" customWidth="1"/>
    <col min="1800" max="1800" width="12.85546875" style="85" customWidth="1"/>
    <col min="1801" max="1801" width="10.7109375" style="85" customWidth="1"/>
    <col min="1802" max="1803" width="10.140625" style="85" customWidth="1"/>
    <col min="1804" max="1804" width="15.85546875" style="85" customWidth="1"/>
    <col min="1805" max="2048" width="9.140625" style="85"/>
    <col min="2049" max="2049" width="15.5703125" style="85" customWidth="1"/>
    <col min="2050" max="2050" width="9.42578125" style="85" customWidth="1"/>
    <col min="2051" max="2051" width="17" style="85" customWidth="1"/>
    <col min="2052" max="2053" width="16.140625" style="85" customWidth="1"/>
    <col min="2054" max="2054" width="14.5703125" style="85" customWidth="1"/>
    <col min="2055" max="2055" width="12.42578125" style="85" customWidth="1"/>
    <col min="2056" max="2056" width="12.85546875" style="85" customWidth="1"/>
    <col min="2057" max="2057" width="10.7109375" style="85" customWidth="1"/>
    <col min="2058" max="2059" width="10.140625" style="85" customWidth="1"/>
    <col min="2060" max="2060" width="15.85546875" style="85" customWidth="1"/>
    <col min="2061" max="2304" width="9.140625" style="85"/>
    <col min="2305" max="2305" width="15.5703125" style="85" customWidth="1"/>
    <col min="2306" max="2306" width="9.42578125" style="85" customWidth="1"/>
    <col min="2307" max="2307" width="17" style="85" customWidth="1"/>
    <col min="2308" max="2309" width="16.140625" style="85" customWidth="1"/>
    <col min="2310" max="2310" width="14.5703125" style="85" customWidth="1"/>
    <col min="2311" max="2311" width="12.42578125" style="85" customWidth="1"/>
    <col min="2312" max="2312" width="12.85546875" style="85" customWidth="1"/>
    <col min="2313" max="2313" width="10.7109375" style="85" customWidth="1"/>
    <col min="2314" max="2315" width="10.140625" style="85" customWidth="1"/>
    <col min="2316" max="2316" width="15.85546875" style="85" customWidth="1"/>
    <col min="2317" max="2560" width="9.140625" style="85"/>
    <col min="2561" max="2561" width="15.5703125" style="85" customWidth="1"/>
    <col min="2562" max="2562" width="9.42578125" style="85" customWidth="1"/>
    <col min="2563" max="2563" width="17" style="85" customWidth="1"/>
    <col min="2564" max="2565" width="16.140625" style="85" customWidth="1"/>
    <col min="2566" max="2566" width="14.5703125" style="85" customWidth="1"/>
    <col min="2567" max="2567" width="12.42578125" style="85" customWidth="1"/>
    <col min="2568" max="2568" width="12.85546875" style="85" customWidth="1"/>
    <col min="2569" max="2569" width="10.7109375" style="85" customWidth="1"/>
    <col min="2570" max="2571" width="10.140625" style="85" customWidth="1"/>
    <col min="2572" max="2572" width="15.85546875" style="85" customWidth="1"/>
    <col min="2573" max="2816" width="9.140625" style="85"/>
    <col min="2817" max="2817" width="15.5703125" style="85" customWidth="1"/>
    <col min="2818" max="2818" width="9.42578125" style="85" customWidth="1"/>
    <col min="2819" max="2819" width="17" style="85" customWidth="1"/>
    <col min="2820" max="2821" width="16.140625" style="85" customWidth="1"/>
    <col min="2822" max="2822" width="14.5703125" style="85" customWidth="1"/>
    <col min="2823" max="2823" width="12.42578125" style="85" customWidth="1"/>
    <col min="2824" max="2824" width="12.85546875" style="85" customWidth="1"/>
    <col min="2825" max="2825" width="10.7109375" style="85" customWidth="1"/>
    <col min="2826" max="2827" width="10.140625" style="85" customWidth="1"/>
    <col min="2828" max="2828" width="15.85546875" style="85" customWidth="1"/>
    <col min="2829" max="3072" width="9.140625" style="85"/>
    <col min="3073" max="3073" width="15.5703125" style="85" customWidth="1"/>
    <col min="3074" max="3074" width="9.42578125" style="85" customWidth="1"/>
    <col min="3075" max="3075" width="17" style="85" customWidth="1"/>
    <col min="3076" max="3077" width="16.140625" style="85" customWidth="1"/>
    <col min="3078" max="3078" width="14.5703125" style="85" customWidth="1"/>
    <col min="3079" max="3079" width="12.42578125" style="85" customWidth="1"/>
    <col min="3080" max="3080" width="12.85546875" style="85" customWidth="1"/>
    <col min="3081" max="3081" width="10.7109375" style="85" customWidth="1"/>
    <col min="3082" max="3083" width="10.140625" style="85" customWidth="1"/>
    <col min="3084" max="3084" width="15.85546875" style="85" customWidth="1"/>
    <col min="3085" max="3328" width="9.140625" style="85"/>
    <col min="3329" max="3329" width="15.5703125" style="85" customWidth="1"/>
    <col min="3330" max="3330" width="9.42578125" style="85" customWidth="1"/>
    <col min="3331" max="3331" width="17" style="85" customWidth="1"/>
    <col min="3332" max="3333" width="16.140625" style="85" customWidth="1"/>
    <col min="3334" max="3334" width="14.5703125" style="85" customWidth="1"/>
    <col min="3335" max="3335" width="12.42578125" style="85" customWidth="1"/>
    <col min="3336" max="3336" width="12.85546875" style="85" customWidth="1"/>
    <col min="3337" max="3337" width="10.7109375" style="85" customWidth="1"/>
    <col min="3338" max="3339" width="10.140625" style="85" customWidth="1"/>
    <col min="3340" max="3340" width="15.85546875" style="85" customWidth="1"/>
    <col min="3341" max="3584" width="9.140625" style="85"/>
    <col min="3585" max="3585" width="15.5703125" style="85" customWidth="1"/>
    <col min="3586" max="3586" width="9.42578125" style="85" customWidth="1"/>
    <col min="3587" max="3587" width="17" style="85" customWidth="1"/>
    <col min="3588" max="3589" width="16.140625" style="85" customWidth="1"/>
    <col min="3590" max="3590" width="14.5703125" style="85" customWidth="1"/>
    <col min="3591" max="3591" width="12.42578125" style="85" customWidth="1"/>
    <col min="3592" max="3592" width="12.85546875" style="85" customWidth="1"/>
    <col min="3593" max="3593" width="10.7109375" style="85" customWidth="1"/>
    <col min="3594" max="3595" width="10.140625" style="85" customWidth="1"/>
    <col min="3596" max="3596" width="15.85546875" style="85" customWidth="1"/>
    <col min="3597" max="3840" width="9.140625" style="85"/>
    <col min="3841" max="3841" width="15.5703125" style="85" customWidth="1"/>
    <col min="3842" max="3842" width="9.42578125" style="85" customWidth="1"/>
    <col min="3843" max="3843" width="17" style="85" customWidth="1"/>
    <col min="3844" max="3845" width="16.140625" style="85" customWidth="1"/>
    <col min="3846" max="3846" width="14.5703125" style="85" customWidth="1"/>
    <col min="3847" max="3847" width="12.42578125" style="85" customWidth="1"/>
    <col min="3848" max="3848" width="12.85546875" style="85" customWidth="1"/>
    <col min="3849" max="3849" width="10.7109375" style="85" customWidth="1"/>
    <col min="3850" max="3851" width="10.140625" style="85" customWidth="1"/>
    <col min="3852" max="3852" width="15.85546875" style="85" customWidth="1"/>
    <col min="3853" max="4096" width="9.140625" style="85"/>
    <col min="4097" max="4097" width="15.5703125" style="85" customWidth="1"/>
    <col min="4098" max="4098" width="9.42578125" style="85" customWidth="1"/>
    <col min="4099" max="4099" width="17" style="85" customWidth="1"/>
    <col min="4100" max="4101" width="16.140625" style="85" customWidth="1"/>
    <col min="4102" max="4102" width="14.5703125" style="85" customWidth="1"/>
    <col min="4103" max="4103" width="12.42578125" style="85" customWidth="1"/>
    <col min="4104" max="4104" width="12.85546875" style="85" customWidth="1"/>
    <col min="4105" max="4105" width="10.7109375" style="85" customWidth="1"/>
    <col min="4106" max="4107" width="10.140625" style="85" customWidth="1"/>
    <col min="4108" max="4108" width="15.85546875" style="85" customWidth="1"/>
    <col min="4109" max="4352" width="9.140625" style="85"/>
    <col min="4353" max="4353" width="15.5703125" style="85" customWidth="1"/>
    <col min="4354" max="4354" width="9.42578125" style="85" customWidth="1"/>
    <col min="4355" max="4355" width="17" style="85" customWidth="1"/>
    <col min="4356" max="4357" width="16.140625" style="85" customWidth="1"/>
    <col min="4358" max="4358" width="14.5703125" style="85" customWidth="1"/>
    <col min="4359" max="4359" width="12.42578125" style="85" customWidth="1"/>
    <col min="4360" max="4360" width="12.85546875" style="85" customWidth="1"/>
    <col min="4361" max="4361" width="10.7109375" style="85" customWidth="1"/>
    <col min="4362" max="4363" width="10.140625" style="85" customWidth="1"/>
    <col min="4364" max="4364" width="15.85546875" style="85" customWidth="1"/>
    <col min="4365" max="4608" width="9.140625" style="85"/>
    <col min="4609" max="4609" width="15.5703125" style="85" customWidth="1"/>
    <col min="4610" max="4610" width="9.42578125" style="85" customWidth="1"/>
    <col min="4611" max="4611" width="17" style="85" customWidth="1"/>
    <col min="4612" max="4613" width="16.140625" style="85" customWidth="1"/>
    <col min="4614" max="4614" width="14.5703125" style="85" customWidth="1"/>
    <col min="4615" max="4615" width="12.42578125" style="85" customWidth="1"/>
    <col min="4616" max="4616" width="12.85546875" style="85" customWidth="1"/>
    <col min="4617" max="4617" width="10.7109375" style="85" customWidth="1"/>
    <col min="4618" max="4619" width="10.140625" style="85" customWidth="1"/>
    <col min="4620" max="4620" width="15.85546875" style="85" customWidth="1"/>
    <col min="4621" max="4864" width="9.140625" style="85"/>
    <col min="4865" max="4865" width="15.5703125" style="85" customWidth="1"/>
    <col min="4866" max="4866" width="9.42578125" style="85" customWidth="1"/>
    <col min="4867" max="4867" width="17" style="85" customWidth="1"/>
    <col min="4868" max="4869" width="16.140625" style="85" customWidth="1"/>
    <col min="4870" max="4870" width="14.5703125" style="85" customWidth="1"/>
    <col min="4871" max="4871" width="12.42578125" style="85" customWidth="1"/>
    <col min="4872" max="4872" width="12.85546875" style="85" customWidth="1"/>
    <col min="4873" max="4873" width="10.7109375" style="85" customWidth="1"/>
    <col min="4874" max="4875" width="10.140625" style="85" customWidth="1"/>
    <col min="4876" max="4876" width="15.85546875" style="85" customWidth="1"/>
    <col min="4877" max="5120" width="9.140625" style="85"/>
    <col min="5121" max="5121" width="15.5703125" style="85" customWidth="1"/>
    <col min="5122" max="5122" width="9.42578125" style="85" customWidth="1"/>
    <col min="5123" max="5123" width="17" style="85" customWidth="1"/>
    <col min="5124" max="5125" width="16.140625" style="85" customWidth="1"/>
    <col min="5126" max="5126" width="14.5703125" style="85" customWidth="1"/>
    <col min="5127" max="5127" width="12.42578125" style="85" customWidth="1"/>
    <col min="5128" max="5128" width="12.85546875" style="85" customWidth="1"/>
    <col min="5129" max="5129" width="10.7109375" style="85" customWidth="1"/>
    <col min="5130" max="5131" width="10.140625" style="85" customWidth="1"/>
    <col min="5132" max="5132" width="15.85546875" style="85" customWidth="1"/>
    <col min="5133" max="5376" width="9.140625" style="85"/>
    <col min="5377" max="5377" width="15.5703125" style="85" customWidth="1"/>
    <col min="5378" max="5378" width="9.42578125" style="85" customWidth="1"/>
    <col min="5379" max="5379" width="17" style="85" customWidth="1"/>
    <col min="5380" max="5381" width="16.140625" style="85" customWidth="1"/>
    <col min="5382" max="5382" width="14.5703125" style="85" customWidth="1"/>
    <col min="5383" max="5383" width="12.42578125" style="85" customWidth="1"/>
    <col min="5384" max="5384" width="12.85546875" style="85" customWidth="1"/>
    <col min="5385" max="5385" width="10.7109375" style="85" customWidth="1"/>
    <col min="5386" max="5387" width="10.140625" style="85" customWidth="1"/>
    <col min="5388" max="5388" width="15.85546875" style="85" customWidth="1"/>
    <col min="5389" max="5632" width="9.140625" style="85"/>
    <col min="5633" max="5633" width="15.5703125" style="85" customWidth="1"/>
    <col min="5634" max="5634" width="9.42578125" style="85" customWidth="1"/>
    <col min="5635" max="5635" width="17" style="85" customWidth="1"/>
    <col min="5636" max="5637" width="16.140625" style="85" customWidth="1"/>
    <col min="5638" max="5638" width="14.5703125" style="85" customWidth="1"/>
    <col min="5639" max="5639" width="12.42578125" style="85" customWidth="1"/>
    <col min="5640" max="5640" width="12.85546875" style="85" customWidth="1"/>
    <col min="5641" max="5641" width="10.7109375" style="85" customWidth="1"/>
    <col min="5642" max="5643" width="10.140625" style="85" customWidth="1"/>
    <col min="5644" max="5644" width="15.85546875" style="85" customWidth="1"/>
    <col min="5645" max="5888" width="9.140625" style="85"/>
    <col min="5889" max="5889" width="15.5703125" style="85" customWidth="1"/>
    <col min="5890" max="5890" width="9.42578125" style="85" customWidth="1"/>
    <col min="5891" max="5891" width="17" style="85" customWidth="1"/>
    <col min="5892" max="5893" width="16.140625" style="85" customWidth="1"/>
    <col min="5894" max="5894" width="14.5703125" style="85" customWidth="1"/>
    <col min="5895" max="5895" width="12.42578125" style="85" customWidth="1"/>
    <col min="5896" max="5896" width="12.85546875" style="85" customWidth="1"/>
    <col min="5897" max="5897" width="10.7109375" style="85" customWidth="1"/>
    <col min="5898" max="5899" width="10.140625" style="85" customWidth="1"/>
    <col min="5900" max="5900" width="15.85546875" style="85" customWidth="1"/>
    <col min="5901" max="6144" width="9.140625" style="85"/>
    <col min="6145" max="6145" width="15.5703125" style="85" customWidth="1"/>
    <col min="6146" max="6146" width="9.42578125" style="85" customWidth="1"/>
    <col min="6147" max="6147" width="17" style="85" customWidth="1"/>
    <col min="6148" max="6149" width="16.140625" style="85" customWidth="1"/>
    <col min="6150" max="6150" width="14.5703125" style="85" customWidth="1"/>
    <col min="6151" max="6151" width="12.42578125" style="85" customWidth="1"/>
    <col min="6152" max="6152" width="12.85546875" style="85" customWidth="1"/>
    <col min="6153" max="6153" width="10.7109375" style="85" customWidth="1"/>
    <col min="6154" max="6155" width="10.140625" style="85" customWidth="1"/>
    <col min="6156" max="6156" width="15.85546875" style="85" customWidth="1"/>
    <col min="6157" max="6400" width="9.140625" style="85"/>
    <col min="6401" max="6401" width="15.5703125" style="85" customWidth="1"/>
    <col min="6402" max="6402" width="9.42578125" style="85" customWidth="1"/>
    <col min="6403" max="6403" width="17" style="85" customWidth="1"/>
    <col min="6404" max="6405" width="16.140625" style="85" customWidth="1"/>
    <col min="6406" max="6406" width="14.5703125" style="85" customWidth="1"/>
    <col min="6407" max="6407" width="12.42578125" style="85" customWidth="1"/>
    <col min="6408" max="6408" width="12.85546875" style="85" customWidth="1"/>
    <col min="6409" max="6409" width="10.7109375" style="85" customWidth="1"/>
    <col min="6410" max="6411" width="10.140625" style="85" customWidth="1"/>
    <col min="6412" max="6412" width="15.85546875" style="85" customWidth="1"/>
    <col min="6413" max="6656" width="9.140625" style="85"/>
    <col min="6657" max="6657" width="15.5703125" style="85" customWidth="1"/>
    <col min="6658" max="6658" width="9.42578125" style="85" customWidth="1"/>
    <col min="6659" max="6659" width="17" style="85" customWidth="1"/>
    <col min="6660" max="6661" width="16.140625" style="85" customWidth="1"/>
    <col min="6662" max="6662" width="14.5703125" style="85" customWidth="1"/>
    <col min="6663" max="6663" width="12.42578125" style="85" customWidth="1"/>
    <col min="6664" max="6664" width="12.85546875" style="85" customWidth="1"/>
    <col min="6665" max="6665" width="10.7109375" style="85" customWidth="1"/>
    <col min="6666" max="6667" width="10.140625" style="85" customWidth="1"/>
    <col min="6668" max="6668" width="15.85546875" style="85" customWidth="1"/>
    <col min="6669" max="6912" width="9.140625" style="85"/>
    <col min="6913" max="6913" width="15.5703125" style="85" customWidth="1"/>
    <col min="6914" max="6914" width="9.42578125" style="85" customWidth="1"/>
    <col min="6915" max="6915" width="17" style="85" customWidth="1"/>
    <col min="6916" max="6917" width="16.140625" style="85" customWidth="1"/>
    <col min="6918" max="6918" width="14.5703125" style="85" customWidth="1"/>
    <col min="6919" max="6919" width="12.42578125" style="85" customWidth="1"/>
    <col min="6920" max="6920" width="12.85546875" style="85" customWidth="1"/>
    <col min="6921" max="6921" width="10.7109375" style="85" customWidth="1"/>
    <col min="6922" max="6923" width="10.140625" style="85" customWidth="1"/>
    <col min="6924" max="6924" width="15.85546875" style="85" customWidth="1"/>
    <col min="6925" max="7168" width="9.140625" style="85"/>
    <col min="7169" max="7169" width="15.5703125" style="85" customWidth="1"/>
    <col min="7170" max="7170" width="9.42578125" style="85" customWidth="1"/>
    <col min="7171" max="7171" width="17" style="85" customWidth="1"/>
    <col min="7172" max="7173" width="16.140625" style="85" customWidth="1"/>
    <col min="7174" max="7174" width="14.5703125" style="85" customWidth="1"/>
    <col min="7175" max="7175" width="12.42578125" style="85" customWidth="1"/>
    <col min="7176" max="7176" width="12.85546875" style="85" customWidth="1"/>
    <col min="7177" max="7177" width="10.7109375" style="85" customWidth="1"/>
    <col min="7178" max="7179" width="10.140625" style="85" customWidth="1"/>
    <col min="7180" max="7180" width="15.85546875" style="85" customWidth="1"/>
    <col min="7181" max="7424" width="9.140625" style="85"/>
    <col min="7425" max="7425" width="15.5703125" style="85" customWidth="1"/>
    <col min="7426" max="7426" width="9.42578125" style="85" customWidth="1"/>
    <col min="7427" max="7427" width="17" style="85" customWidth="1"/>
    <col min="7428" max="7429" width="16.140625" style="85" customWidth="1"/>
    <col min="7430" max="7430" width="14.5703125" style="85" customWidth="1"/>
    <col min="7431" max="7431" width="12.42578125" style="85" customWidth="1"/>
    <col min="7432" max="7432" width="12.85546875" style="85" customWidth="1"/>
    <col min="7433" max="7433" width="10.7109375" style="85" customWidth="1"/>
    <col min="7434" max="7435" width="10.140625" style="85" customWidth="1"/>
    <col min="7436" max="7436" width="15.85546875" style="85" customWidth="1"/>
    <col min="7437" max="7680" width="9.140625" style="85"/>
    <col min="7681" max="7681" width="15.5703125" style="85" customWidth="1"/>
    <col min="7682" max="7682" width="9.42578125" style="85" customWidth="1"/>
    <col min="7683" max="7683" width="17" style="85" customWidth="1"/>
    <col min="7684" max="7685" width="16.140625" style="85" customWidth="1"/>
    <col min="7686" max="7686" width="14.5703125" style="85" customWidth="1"/>
    <col min="7687" max="7687" width="12.42578125" style="85" customWidth="1"/>
    <col min="7688" max="7688" width="12.85546875" style="85" customWidth="1"/>
    <col min="7689" max="7689" width="10.7109375" style="85" customWidth="1"/>
    <col min="7690" max="7691" width="10.140625" style="85" customWidth="1"/>
    <col min="7692" max="7692" width="15.85546875" style="85" customWidth="1"/>
    <col min="7693" max="7936" width="9.140625" style="85"/>
    <col min="7937" max="7937" width="15.5703125" style="85" customWidth="1"/>
    <col min="7938" max="7938" width="9.42578125" style="85" customWidth="1"/>
    <col min="7939" max="7939" width="17" style="85" customWidth="1"/>
    <col min="7940" max="7941" width="16.140625" style="85" customWidth="1"/>
    <col min="7942" max="7942" width="14.5703125" style="85" customWidth="1"/>
    <col min="7943" max="7943" width="12.42578125" style="85" customWidth="1"/>
    <col min="7944" max="7944" width="12.85546875" style="85" customWidth="1"/>
    <col min="7945" max="7945" width="10.7109375" style="85" customWidth="1"/>
    <col min="7946" max="7947" width="10.140625" style="85" customWidth="1"/>
    <col min="7948" max="7948" width="15.85546875" style="85" customWidth="1"/>
    <col min="7949" max="8192" width="9.140625" style="85"/>
    <col min="8193" max="8193" width="15.5703125" style="85" customWidth="1"/>
    <col min="8194" max="8194" width="9.42578125" style="85" customWidth="1"/>
    <col min="8195" max="8195" width="17" style="85" customWidth="1"/>
    <col min="8196" max="8197" width="16.140625" style="85" customWidth="1"/>
    <col min="8198" max="8198" width="14.5703125" style="85" customWidth="1"/>
    <col min="8199" max="8199" width="12.42578125" style="85" customWidth="1"/>
    <col min="8200" max="8200" width="12.85546875" style="85" customWidth="1"/>
    <col min="8201" max="8201" width="10.7109375" style="85" customWidth="1"/>
    <col min="8202" max="8203" width="10.140625" style="85" customWidth="1"/>
    <col min="8204" max="8204" width="15.85546875" style="85" customWidth="1"/>
    <col min="8205" max="8448" width="9.140625" style="85"/>
    <col min="8449" max="8449" width="15.5703125" style="85" customWidth="1"/>
    <col min="8450" max="8450" width="9.42578125" style="85" customWidth="1"/>
    <col min="8451" max="8451" width="17" style="85" customWidth="1"/>
    <col min="8452" max="8453" width="16.140625" style="85" customWidth="1"/>
    <col min="8454" max="8454" width="14.5703125" style="85" customWidth="1"/>
    <col min="8455" max="8455" width="12.42578125" style="85" customWidth="1"/>
    <col min="8456" max="8456" width="12.85546875" style="85" customWidth="1"/>
    <col min="8457" max="8457" width="10.7109375" style="85" customWidth="1"/>
    <col min="8458" max="8459" width="10.140625" style="85" customWidth="1"/>
    <col min="8460" max="8460" width="15.85546875" style="85" customWidth="1"/>
    <col min="8461" max="8704" width="9.140625" style="85"/>
    <col min="8705" max="8705" width="15.5703125" style="85" customWidth="1"/>
    <col min="8706" max="8706" width="9.42578125" style="85" customWidth="1"/>
    <col min="8707" max="8707" width="17" style="85" customWidth="1"/>
    <col min="8708" max="8709" width="16.140625" style="85" customWidth="1"/>
    <col min="8710" max="8710" width="14.5703125" style="85" customWidth="1"/>
    <col min="8711" max="8711" width="12.42578125" style="85" customWidth="1"/>
    <col min="8712" max="8712" width="12.85546875" style="85" customWidth="1"/>
    <col min="8713" max="8713" width="10.7109375" style="85" customWidth="1"/>
    <col min="8714" max="8715" width="10.140625" style="85" customWidth="1"/>
    <col min="8716" max="8716" width="15.85546875" style="85" customWidth="1"/>
    <col min="8717" max="8960" width="9.140625" style="85"/>
    <col min="8961" max="8961" width="15.5703125" style="85" customWidth="1"/>
    <col min="8962" max="8962" width="9.42578125" style="85" customWidth="1"/>
    <col min="8963" max="8963" width="17" style="85" customWidth="1"/>
    <col min="8964" max="8965" width="16.140625" style="85" customWidth="1"/>
    <col min="8966" max="8966" width="14.5703125" style="85" customWidth="1"/>
    <col min="8967" max="8967" width="12.42578125" style="85" customWidth="1"/>
    <col min="8968" max="8968" width="12.85546875" style="85" customWidth="1"/>
    <col min="8969" max="8969" width="10.7109375" style="85" customWidth="1"/>
    <col min="8970" max="8971" width="10.140625" style="85" customWidth="1"/>
    <col min="8972" max="8972" width="15.85546875" style="85" customWidth="1"/>
    <col min="8973" max="9216" width="9.140625" style="85"/>
    <col min="9217" max="9217" width="15.5703125" style="85" customWidth="1"/>
    <col min="9218" max="9218" width="9.42578125" style="85" customWidth="1"/>
    <col min="9219" max="9219" width="17" style="85" customWidth="1"/>
    <col min="9220" max="9221" width="16.140625" style="85" customWidth="1"/>
    <col min="9222" max="9222" width="14.5703125" style="85" customWidth="1"/>
    <col min="9223" max="9223" width="12.42578125" style="85" customWidth="1"/>
    <col min="9224" max="9224" width="12.85546875" style="85" customWidth="1"/>
    <col min="9225" max="9225" width="10.7109375" style="85" customWidth="1"/>
    <col min="9226" max="9227" width="10.140625" style="85" customWidth="1"/>
    <col min="9228" max="9228" width="15.85546875" style="85" customWidth="1"/>
    <col min="9229" max="9472" width="9.140625" style="85"/>
    <col min="9473" max="9473" width="15.5703125" style="85" customWidth="1"/>
    <col min="9474" max="9474" width="9.42578125" style="85" customWidth="1"/>
    <col min="9475" max="9475" width="17" style="85" customWidth="1"/>
    <col min="9476" max="9477" width="16.140625" style="85" customWidth="1"/>
    <col min="9478" max="9478" width="14.5703125" style="85" customWidth="1"/>
    <col min="9479" max="9479" width="12.42578125" style="85" customWidth="1"/>
    <col min="9480" max="9480" width="12.85546875" style="85" customWidth="1"/>
    <col min="9481" max="9481" width="10.7109375" style="85" customWidth="1"/>
    <col min="9482" max="9483" width="10.140625" style="85" customWidth="1"/>
    <col min="9484" max="9484" width="15.85546875" style="85" customWidth="1"/>
    <col min="9485" max="9728" width="9.140625" style="85"/>
    <col min="9729" max="9729" width="15.5703125" style="85" customWidth="1"/>
    <col min="9730" max="9730" width="9.42578125" style="85" customWidth="1"/>
    <col min="9731" max="9731" width="17" style="85" customWidth="1"/>
    <col min="9732" max="9733" width="16.140625" style="85" customWidth="1"/>
    <col min="9734" max="9734" width="14.5703125" style="85" customWidth="1"/>
    <col min="9735" max="9735" width="12.42578125" style="85" customWidth="1"/>
    <col min="9736" max="9736" width="12.85546875" style="85" customWidth="1"/>
    <col min="9737" max="9737" width="10.7109375" style="85" customWidth="1"/>
    <col min="9738" max="9739" width="10.140625" style="85" customWidth="1"/>
    <col min="9740" max="9740" width="15.85546875" style="85" customWidth="1"/>
    <col min="9741" max="9984" width="9.140625" style="85"/>
    <col min="9985" max="9985" width="15.5703125" style="85" customWidth="1"/>
    <col min="9986" max="9986" width="9.42578125" style="85" customWidth="1"/>
    <col min="9987" max="9987" width="17" style="85" customWidth="1"/>
    <col min="9988" max="9989" width="16.140625" style="85" customWidth="1"/>
    <col min="9990" max="9990" width="14.5703125" style="85" customWidth="1"/>
    <col min="9991" max="9991" width="12.42578125" style="85" customWidth="1"/>
    <col min="9992" max="9992" width="12.85546875" style="85" customWidth="1"/>
    <col min="9993" max="9993" width="10.7109375" style="85" customWidth="1"/>
    <col min="9994" max="9995" width="10.140625" style="85" customWidth="1"/>
    <col min="9996" max="9996" width="15.85546875" style="85" customWidth="1"/>
    <col min="9997" max="10240" width="9.140625" style="85"/>
    <col min="10241" max="10241" width="15.5703125" style="85" customWidth="1"/>
    <col min="10242" max="10242" width="9.42578125" style="85" customWidth="1"/>
    <col min="10243" max="10243" width="17" style="85" customWidth="1"/>
    <col min="10244" max="10245" width="16.140625" style="85" customWidth="1"/>
    <col min="10246" max="10246" width="14.5703125" style="85" customWidth="1"/>
    <col min="10247" max="10247" width="12.42578125" style="85" customWidth="1"/>
    <col min="10248" max="10248" width="12.85546875" style="85" customWidth="1"/>
    <col min="10249" max="10249" width="10.7109375" style="85" customWidth="1"/>
    <col min="10250" max="10251" width="10.140625" style="85" customWidth="1"/>
    <col min="10252" max="10252" width="15.85546875" style="85" customWidth="1"/>
    <col min="10253" max="10496" width="9.140625" style="85"/>
    <col min="10497" max="10497" width="15.5703125" style="85" customWidth="1"/>
    <col min="10498" max="10498" width="9.42578125" style="85" customWidth="1"/>
    <col min="10499" max="10499" width="17" style="85" customWidth="1"/>
    <col min="10500" max="10501" width="16.140625" style="85" customWidth="1"/>
    <col min="10502" max="10502" width="14.5703125" style="85" customWidth="1"/>
    <col min="10503" max="10503" width="12.42578125" style="85" customWidth="1"/>
    <col min="10504" max="10504" width="12.85546875" style="85" customWidth="1"/>
    <col min="10505" max="10505" width="10.7109375" style="85" customWidth="1"/>
    <col min="10506" max="10507" width="10.140625" style="85" customWidth="1"/>
    <col min="10508" max="10508" width="15.85546875" style="85" customWidth="1"/>
    <col min="10509" max="10752" width="9.140625" style="85"/>
    <col min="10753" max="10753" width="15.5703125" style="85" customWidth="1"/>
    <col min="10754" max="10754" width="9.42578125" style="85" customWidth="1"/>
    <col min="10755" max="10755" width="17" style="85" customWidth="1"/>
    <col min="10756" max="10757" width="16.140625" style="85" customWidth="1"/>
    <col min="10758" max="10758" width="14.5703125" style="85" customWidth="1"/>
    <col min="10759" max="10759" width="12.42578125" style="85" customWidth="1"/>
    <col min="10760" max="10760" width="12.85546875" style="85" customWidth="1"/>
    <col min="10761" max="10761" width="10.7109375" style="85" customWidth="1"/>
    <col min="10762" max="10763" width="10.140625" style="85" customWidth="1"/>
    <col min="10764" max="10764" width="15.85546875" style="85" customWidth="1"/>
    <col min="10765" max="11008" width="9.140625" style="85"/>
    <col min="11009" max="11009" width="15.5703125" style="85" customWidth="1"/>
    <col min="11010" max="11010" width="9.42578125" style="85" customWidth="1"/>
    <col min="11011" max="11011" width="17" style="85" customWidth="1"/>
    <col min="11012" max="11013" width="16.140625" style="85" customWidth="1"/>
    <col min="11014" max="11014" width="14.5703125" style="85" customWidth="1"/>
    <col min="11015" max="11015" width="12.42578125" style="85" customWidth="1"/>
    <col min="11016" max="11016" width="12.85546875" style="85" customWidth="1"/>
    <col min="11017" max="11017" width="10.7109375" style="85" customWidth="1"/>
    <col min="11018" max="11019" width="10.140625" style="85" customWidth="1"/>
    <col min="11020" max="11020" width="15.85546875" style="85" customWidth="1"/>
    <col min="11021" max="11264" width="9.140625" style="85"/>
    <col min="11265" max="11265" width="15.5703125" style="85" customWidth="1"/>
    <col min="11266" max="11266" width="9.42578125" style="85" customWidth="1"/>
    <col min="11267" max="11267" width="17" style="85" customWidth="1"/>
    <col min="11268" max="11269" width="16.140625" style="85" customWidth="1"/>
    <col min="11270" max="11270" width="14.5703125" style="85" customWidth="1"/>
    <col min="11271" max="11271" width="12.42578125" style="85" customWidth="1"/>
    <col min="11272" max="11272" width="12.85546875" style="85" customWidth="1"/>
    <col min="11273" max="11273" width="10.7109375" style="85" customWidth="1"/>
    <col min="11274" max="11275" width="10.140625" style="85" customWidth="1"/>
    <col min="11276" max="11276" width="15.85546875" style="85" customWidth="1"/>
    <col min="11277" max="11520" width="9.140625" style="85"/>
    <col min="11521" max="11521" width="15.5703125" style="85" customWidth="1"/>
    <col min="11522" max="11522" width="9.42578125" style="85" customWidth="1"/>
    <col min="11523" max="11523" width="17" style="85" customWidth="1"/>
    <col min="11524" max="11525" width="16.140625" style="85" customWidth="1"/>
    <col min="11526" max="11526" width="14.5703125" style="85" customWidth="1"/>
    <col min="11527" max="11527" width="12.42578125" style="85" customWidth="1"/>
    <col min="11528" max="11528" width="12.85546875" style="85" customWidth="1"/>
    <col min="11529" max="11529" width="10.7109375" style="85" customWidth="1"/>
    <col min="11530" max="11531" width="10.140625" style="85" customWidth="1"/>
    <col min="11532" max="11532" width="15.85546875" style="85" customWidth="1"/>
    <col min="11533" max="11776" width="9.140625" style="85"/>
    <col min="11777" max="11777" width="15.5703125" style="85" customWidth="1"/>
    <col min="11778" max="11778" width="9.42578125" style="85" customWidth="1"/>
    <col min="11779" max="11779" width="17" style="85" customWidth="1"/>
    <col min="11780" max="11781" width="16.140625" style="85" customWidth="1"/>
    <col min="11782" max="11782" width="14.5703125" style="85" customWidth="1"/>
    <col min="11783" max="11783" width="12.42578125" style="85" customWidth="1"/>
    <col min="11784" max="11784" width="12.85546875" style="85" customWidth="1"/>
    <col min="11785" max="11785" width="10.7109375" style="85" customWidth="1"/>
    <col min="11786" max="11787" width="10.140625" style="85" customWidth="1"/>
    <col min="11788" max="11788" width="15.85546875" style="85" customWidth="1"/>
    <col min="11789" max="12032" width="9.140625" style="85"/>
    <col min="12033" max="12033" width="15.5703125" style="85" customWidth="1"/>
    <col min="12034" max="12034" width="9.42578125" style="85" customWidth="1"/>
    <col min="12035" max="12035" width="17" style="85" customWidth="1"/>
    <col min="12036" max="12037" width="16.140625" style="85" customWidth="1"/>
    <col min="12038" max="12038" width="14.5703125" style="85" customWidth="1"/>
    <col min="12039" max="12039" width="12.42578125" style="85" customWidth="1"/>
    <col min="12040" max="12040" width="12.85546875" style="85" customWidth="1"/>
    <col min="12041" max="12041" width="10.7109375" style="85" customWidth="1"/>
    <col min="12042" max="12043" width="10.140625" style="85" customWidth="1"/>
    <col min="12044" max="12044" width="15.85546875" style="85" customWidth="1"/>
    <col min="12045" max="12288" width="9.140625" style="85"/>
    <col min="12289" max="12289" width="15.5703125" style="85" customWidth="1"/>
    <col min="12290" max="12290" width="9.42578125" style="85" customWidth="1"/>
    <col min="12291" max="12291" width="17" style="85" customWidth="1"/>
    <col min="12292" max="12293" width="16.140625" style="85" customWidth="1"/>
    <col min="12294" max="12294" width="14.5703125" style="85" customWidth="1"/>
    <col min="12295" max="12295" width="12.42578125" style="85" customWidth="1"/>
    <col min="12296" max="12296" width="12.85546875" style="85" customWidth="1"/>
    <col min="12297" max="12297" width="10.7109375" style="85" customWidth="1"/>
    <col min="12298" max="12299" width="10.140625" style="85" customWidth="1"/>
    <col min="12300" max="12300" width="15.85546875" style="85" customWidth="1"/>
    <col min="12301" max="12544" width="9.140625" style="85"/>
    <col min="12545" max="12545" width="15.5703125" style="85" customWidth="1"/>
    <col min="12546" max="12546" width="9.42578125" style="85" customWidth="1"/>
    <col min="12547" max="12547" width="17" style="85" customWidth="1"/>
    <col min="12548" max="12549" width="16.140625" style="85" customWidth="1"/>
    <col min="12550" max="12550" width="14.5703125" style="85" customWidth="1"/>
    <col min="12551" max="12551" width="12.42578125" style="85" customWidth="1"/>
    <col min="12552" max="12552" width="12.85546875" style="85" customWidth="1"/>
    <col min="12553" max="12553" width="10.7109375" style="85" customWidth="1"/>
    <col min="12554" max="12555" width="10.140625" style="85" customWidth="1"/>
    <col min="12556" max="12556" width="15.85546875" style="85" customWidth="1"/>
    <col min="12557" max="12800" width="9.140625" style="85"/>
    <col min="12801" max="12801" width="15.5703125" style="85" customWidth="1"/>
    <col min="12802" max="12802" width="9.42578125" style="85" customWidth="1"/>
    <col min="12803" max="12803" width="17" style="85" customWidth="1"/>
    <col min="12804" max="12805" width="16.140625" style="85" customWidth="1"/>
    <col min="12806" max="12806" width="14.5703125" style="85" customWidth="1"/>
    <col min="12807" max="12807" width="12.42578125" style="85" customWidth="1"/>
    <col min="12808" max="12808" width="12.85546875" style="85" customWidth="1"/>
    <col min="12809" max="12809" width="10.7109375" style="85" customWidth="1"/>
    <col min="12810" max="12811" width="10.140625" style="85" customWidth="1"/>
    <col min="12812" max="12812" width="15.85546875" style="85" customWidth="1"/>
    <col min="12813" max="13056" width="9.140625" style="85"/>
    <col min="13057" max="13057" width="15.5703125" style="85" customWidth="1"/>
    <col min="13058" max="13058" width="9.42578125" style="85" customWidth="1"/>
    <col min="13059" max="13059" width="17" style="85" customWidth="1"/>
    <col min="13060" max="13061" width="16.140625" style="85" customWidth="1"/>
    <col min="13062" max="13062" width="14.5703125" style="85" customWidth="1"/>
    <col min="13063" max="13063" width="12.42578125" style="85" customWidth="1"/>
    <col min="13064" max="13064" width="12.85546875" style="85" customWidth="1"/>
    <col min="13065" max="13065" width="10.7109375" style="85" customWidth="1"/>
    <col min="13066" max="13067" width="10.140625" style="85" customWidth="1"/>
    <col min="13068" max="13068" width="15.85546875" style="85" customWidth="1"/>
    <col min="13069" max="13312" width="9.140625" style="85"/>
    <col min="13313" max="13313" width="15.5703125" style="85" customWidth="1"/>
    <col min="13314" max="13314" width="9.42578125" style="85" customWidth="1"/>
    <col min="13315" max="13315" width="17" style="85" customWidth="1"/>
    <col min="13316" max="13317" width="16.140625" style="85" customWidth="1"/>
    <col min="13318" max="13318" width="14.5703125" style="85" customWidth="1"/>
    <col min="13319" max="13319" width="12.42578125" style="85" customWidth="1"/>
    <col min="13320" max="13320" width="12.85546875" style="85" customWidth="1"/>
    <col min="13321" max="13321" width="10.7109375" style="85" customWidth="1"/>
    <col min="13322" max="13323" width="10.140625" style="85" customWidth="1"/>
    <col min="13324" max="13324" width="15.85546875" style="85" customWidth="1"/>
    <col min="13325" max="13568" width="9.140625" style="85"/>
    <col min="13569" max="13569" width="15.5703125" style="85" customWidth="1"/>
    <col min="13570" max="13570" width="9.42578125" style="85" customWidth="1"/>
    <col min="13571" max="13571" width="17" style="85" customWidth="1"/>
    <col min="13572" max="13573" width="16.140625" style="85" customWidth="1"/>
    <col min="13574" max="13574" width="14.5703125" style="85" customWidth="1"/>
    <col min="13575" max="13575" width="12.42578125" style="85" customWidth="1"/>
    <col min="13576" max="13576" width="12.85546875" style="85" customWidth="1"/>
    <col min="13577" max="13577" width="10.7109375" style="85" customWidth="1"/>
    <col min="13578" max="13579" width="10.140625" style="85" customWidth="1"/>
    <col min="13580" max="13580" width="15.85546875" style="85" customWidth="1"/>
    <col min="13581" max="13824" width="9.140625" style="85"/>
    <col min="13825" max="13825" width="15.5703125" style="85" customWidth="1"/>
    <col min="13826" max="13826" width="9.42578125" style="85" customWidth="1"/>
    <col min="13827" max="13827" width="17" style="85" customWidth="1"/>
    <col min="13828" max="13829" width="16.140625" style="85" customWidth="1"/>
    <col min="13830" max="13830" width="14.5703125" style="85" customWidth="1"/>
    <col min="13831" max="13831" width="12.42578125" style="85" customWidth="1"/>
    <col min="13832" max="13832" width="12.85546875" style="85" customWidth="1"/>
    <col min="13833" max="13833" width="10.7109375" style="85" customWidth="1"/>
    <col min="13834" max="13835" width="10.140625" style="85" customWidth="1"/>
    <col min="13836" max="13836" width="15.85546875" style="85" customWidth="1"/>
    <col min="13837" max="14080" width="9.140625" style="85"/>
    <col min="14081" max="14081" width="15.5703125" style="85" customWidth="1"/>
    <col min="14082" max="14082" width="9.42578125" style="85" customWidth="1"/>
    <col min="14083" max="14083" width="17" style="85" customWidth="1"/>
    <col min="14084" max="14085" width="16.140625" style="85" customWidth="1"/>
    <col min="14086" max="14086" width="14.5703125" style="85" customWidth="1"/>
    <col min="14087" max="14087" width="12.42578125" style="85" customWidth="1"/>
    <col min="14088" max="14088" width="12.85546875" style="85" customWidth="1"/>
    <col min="14089" max="14089" width="10.7109375" style="85" customWidth="1"/>
    <col min="14090" max="14091" width="10.140625" style="85" customWidth="1"/>
    <col min="14092" max="14092" width="15.85546875" style="85" customWidth="1"/>
    <col min="14093" max="14336" width="9.140625" style="85"/>
    <col min="14337" max="14337" width="15.5703125" style="85" customWidth="1"/>
    <col min="14338" max="14338" width="9.42578125" style="85" customWidth="1"/>
    <col min="14339" max="14339" width="17" style="85" customWidth="1"/>
    <col min="14340" max="14341" width="16.140625" style="85" customWidth="1"/>
    <col min="14342" max="14342" width="14.5703125" style="85" customWidth="1"/>
    <col min="14343" max="14343" width="12.42578125" style="85" customWidth="1"/>
    <col min="14344" max="14344" width="12.85546875" style="85" customWidth="1"/>
    <col min="14345" max="14345" width="10.7109375" style="85" customWidth="1"/>
    <col min="14346" max="14347" width="10.140625" style="85" customWidth="1"/>
    <col min="14348" max="14348" width="15.85546875" style="85" customWidth="1"/>
    <col min="14349" max="14592" width="9.140625" style="85"/>
    <col min="14593" max="14593" width="15.5703125" style="85" customWidth="1"/>
    <col min="14594" max="14594" width="9.42578125" style="85" customWidth="1"/>
    <col min="14595" max="14595" width="17" style="85" customWidth="1"/>
    <col min="14596" max="14597" width="16.140625" style="85" customWidth="1"/>
    <col min="14598" max="14598" width="14.5703125" style="85" customWidth="1"/>
    <col min="14599" max="14599" width="12.42578125" style="85" customWidth="1"/>
    <col min="14600" max="14600" width="12.85546875" style="85" customWidth="1"/>
    <col min="14601" max="14601" width="10.7109375" style="85" customWidth="1"/>
    <col min="14602" max="14603" width="10.140625" style="85" customWidth="1"/>
    <col min="14604" max="14604" width="15.85546875" style="85" customWidth="1"/>
    <col min="14605" max="14848" width="9.140625" style="85"/>
    <col min="14849" max="14849" width="15.5703125" style="85" customWidth="1"/>
    <col min="14850" max="14850" width="9.42578125" style="85" customWidth="1"/>
    <col min="14851" max="14851" width="17" style="85" customWidth="1"/>
    <col min="14852" max="14853" width="16.140625" style="85" customWidth="1"/>
    <col min="14854" max="14854" width="14.5703125" style="85" customWidth="1"/>
    <col min="14855" max="14855" width="12.42578125" style="85" customWidth="1"/>
    <col min="14856" max="14856" width="12.85546875" style="85" customWidth="1"/>
    <col min="14857" max="14857" width="10.7109375" style="85" customWidth="1"/>
    <col min="14858" max="14859" width="10.140625" style="85" customWidth="1"/>
    <col min="14860" max="14860" width="15.85546875" style="85" customWidth="1"/>
    <col min="14861" max="15104" width="9.140625" style="85"/>
    <col min="15105" max="15105" width="15.5703125" style="85" customWidth="1"/>
    <col min="15106" max="15106" width="9.42578125" style="85" customWidth="1"/>
    <col min="15107" max="15107" width="17" style="85" customWidth="1"/>
    <col min="15108" max="15109" width="16.140625" style="85" customWidth="1"/>
    <col min="15110" max="15110" width="14.5703125" style="85" customWidth="1"/>
    <col min="15111" max="15111" width="12.42578125" style="85" customWidth="1"/>
    <col min="15112" max="15112" width="12.85546875" style="85" customWidth="1"/>
    <col min="15113" max="15113" width="10.7109375" style="85" customWidth="1"/>
    <col min="15114" max="15115" width="10.140625" style="85" customWidth="1"/>
    <col min="15116" max="15116" width="15.85546875" style="85" customWidth="1"/>
    <col min="15117" max="15360" width="9.140625" style="85"/>
    <col min="15361" max="15361" width="15.5703125" style="85" customWidth="1"/>
    <col min="15362" max="15362" width="9.42578125" style="85" customWidth="1"/>
    <col min="15363" max="15363" width="17" style="85" customWidth="1"/>
    <col min="15364" max="15365" width="16.140625" style="85" customWidth="1"/>
    <col min="15366" max="15366" width="14.5703125" style="85" customWidth="1"/>
    <col min="15367" max="15367" width="12.42578125" style="85" customWidth="1"/>
    <col min="15368" max="15368" width="12.85546875" style="85" customWidth="1"/>
    <col min="15369" max="15369" width="10.7109375" style="85" customWidth="1"/>
    <col min="15370" max="15371" width="10.140625" style="85" customWidth="1"/>
    <col min="15372" max="15372" width="15.85546875" style="85" customWidth="1"/>
    <col min="15373" max="15616" width="9.140625" style="85"/>
    <col min="15617" max="15617" width="15.5703125" style="85" customWidth="1"/>
    <col min="15618" max="15618" width="9.42578125" style="85" customWidth="1"/>
    <col min="15619" max="15619" width="17" style="85" customWidth="1"/>
    <col min="15620" max="15621" width="16.140625" style="85" customWidth="1"/>
    <col min="15622" max="15622" width="14.5703125" style="85" customWidth="1"/>
    <col min="15623" max="15623" width="12.42578125" style="85" customWidth="1"/>
    <col min="15624" max="15624" width="12.85546875" style="85" customWidth="1"/>
    <col min="15625" max="15625" width="10.7109375" style="85" customWidth="1"/>
    <col min="15626" max="15627" width="10.140625" style="85" customWidth="1"/>
    <col min="15628" max="15628" width="15.85546875" style="85" customWidth="1"/>
    <col min="15629" max="15872" width="9.140625" style="85"/>
    <col min="15873" max="15873" width="15.5703125" style="85" customWidth="1"/>
    <col min="15874" max="15874" width="9.42578125" style="85" customWidth="1"/>
    <col min="15875" max="15875" width="17" style="85" customWidth="1"/>
    <col min="15876" max="15877" width="16.140625" style="85" customWidth="1"/>
    <col min="15878" max="15878" width="14.5703125" style="85" customWidth="1"/>
    <col min="15879" max="15879" width="12.42578125" style="85" customWidth="1"/>
    <col min="15880" max="15880" width="12.85546875" style="85" customWidth="1"/>
    <col min="15881" max="15881" width="10.7109375" style="85" customWidth="1"/>
    <col min="15882" max="15883" width="10.140625" style="85" customWidth="1"/>
    <col min="15884" max="15884" width="15.85546875" style="85" customWidth="1"/>
    <col min="15885" max="16128" width="9.140625" style="85"/>
    <col min="16129" max="16129" width="15.5703125" style="85" customWidth="1"/>
    <col min="16130" max="16130" width="9.42578125" style="85" customWidth="1"/>
    <col min="16131" max="16131" width="17" style="85" customWidth="1"/>
    <col min="16132" max="16133" width="16.140625" style="85" customWidth="1"/>
    <col min="16134" max="16134" width="14.5703125" style="85" customWidth="1"/>
    <col min="16135" max="16135" width="12.42578125" style="85" customWidth="1"/>
    <col min="16136" max="16136" width="12.85546875" style="85" customWidth="1"/>
    <col min="16137" max="16137" width="10.7109375" style="85" customWidth="1"/>
    <col min="16138" max="16139" width="10.140625" style="85" customWidth="1"/>
    <col min="16140" max="16140" width="15.85546875" style="85" customWidth="1"/>
    <col min="16141" max="16384" width="9.140625" style="85"/>
  </cols>
  <sheetData>
    <row r="1" spans="1:12" ht="30.75" customHeight="1" thickBot="1" x14ac:dyDescent="0.25">
      <c r="A1" s="238" t="s">
        <v>77</v>
      </c>
      <c r="B1" s="238"/>
      <c r="C1" s="238"/>
      <c r="D1" s="238"/>
      <c r="E1" s="238"/>
      <c r="F1" s="238"/>
      <c r="G1" s="238"/>
    </row>
    <row r="2" spans="1:12" s="91" customFormat="1" ht="50.25" customHeight="1" x14ac:dyDescent="0.2">
      <c r="A2" s="86" t="s">
        <v>78</v>
      </c>
      <c r="B2" s="87" t="s">
        <v>79</v>
      </c>
      <c r="C2" s="88" t="s">
        <v>80</v>
      </c>
      <c r="D2" s="88" t="s">
        <v>81</v>
      </c>
      <c r="E2" s="88"/>
      <c r="F2" s="88" t="s">
        <v>82</v>
      </c>
      <c r="G2" s="88" t="s">
        <v>83</v>
      </c>
      <c r="H2" s="88" t="s">
        <v>84</v>
      </c>
      <c r="I2" s="88" t="s">
        <v>85</v>
      </c>
      <c r="J2" s="88" t="s">
        <v>86</v>
      </c>
      <c r="K2" s="89" t="s">
        <v>87</v>
      </c>
      <c r="L2" s="90" t="s">
        <v>88</v>
      </c>
    </row>
    <row r="3" spans="1:12" x14ac:dyDescent="0.2">
      <c r="A3" s="92">
        <v>630</v>
      </c>
      <c r="B3" s="93">
        <v>900</v>
      </c>
      <c r="C3" s="94">
        <f t="shared" ref="C3:C11" si="0">A3*2/3*3.14</f>
        <v>1318.8</v>
      </c>
      <c r="D3" s="94">
        <f t="shared" ref="D3:D11" si="1">A3*3.14</f>
        <v>1978.2</v>
      </c>
      <c r="E3" s="94"/>
      <c r="F3" s="94">
        <f t="shared" ref="F3:F11" si="2">((2*3.14*(B3/2))/4)+400</f>
        <v>1106.5</v>
      </c>
      <c r="G3" s="94">
        <f t="shared" ref="G3:G11" si="3">((2*3.14*(B3+(A3/2)/2))/4)+400</f>
        <v>2060.2750000000001</v>
      </c>
      <c r="H3" s="94">
        <f t="shared" ref="H3:H11" si="4">((F3*2+G3)/3)</f>
        <v>1424.425</v>
      </c>
      <c r="I3" s="95">
        <v>0</v>
      </c>
      <c r="J3" s="96">
        <f t="shared" ref="J3:J11" si="5">C3*H3/10000</f>
        <v>187.85316900000001</v>
      </c>
      <c r="K3" s="97">
        <f t="shared" ref="K3:K11" si="6">D3*H3/10000</f>
        <v>281.77975350000003</v>
      </c>
      <c r="L3" s="97">
        <f t="shared" ref="L3:L11" si="7">SUM(J3*I3)</f>
        <v>0</v>
      </c>
    </row>
    <row r="4" spans="1:12" x14ac:dyDescent="0.2">
      <c r="A4" s="92">
        <v>530</v>
      </c>
      <c r="B4" s="93">
        <v>750</v>
      </c>
      <c r="C4" s="94">
        <f t="shared" si="0"/>
        <v>1109.4666666666667</v>
      </c>
      <c r="D4" s="94">
        <f t="shared" si="1"/>
        <v>1664.2</v>
      </c>
      <c r="E4" s="94"/>
      <c r="F4" s="94">
        <f t="shared" si="2"/>
        <v>988.75</v>
      </c>
      <c r="G4" s="94">
        <f t="shared" si="3"/>
        <v>1785.5250000000001</v>
      </c>
      <c r="H4" s="94">
        <f t="shared" si="4"/>
        <v>1254.3416666666667</v>
      </c>
      <c r="I4" s="95">
        <v>0</v>
      </c>
      <c r="J4" s="96">
        <f t="shared" si="5"/>
        <v>139.16502677777777</v>
      </c>
      <c r="K4" s="97">
        <f t="shared" si="6"/>
        <v>208.74754016666668</v>
      </c>
      <c r="L4" s="97">
        <f t="shared" si="7"/>
        <v>0</v>
      </c>
    </row>
    <row r="5" spans="1:12" x14ac:dyDescent="0.2">
      <c r="A5" s="98">
        <v>426</v>
      </c>
      <c r="B5" s="99">
        <v>600</v>
      </c>
      <c r="C5" s="97">
        <f t="shared" si="0"/>
        <v>891.76</v>
      </c>
      <c r="D5" s="97">
        <f t="shared" si="1"/>
        <v>1337.64</v>
      </c>
      <c r="E5" s="97"/>
      <c r="F5" s="97">
        <f t="shared" si="2"/>
        <v>871</v>
      </c>
      <c r="G5" s="94">
        <f t="shared" si="3"/>
        <v>1509.2050000000002</v>
      </c>
      <c r="H5" s="94">
        <f t="shared" si="4"/>
        <v>1083.7349999999999</v>
      </c>
      <c r="I5" s="95">
        <v>3</v>
      </c>
      <c r="J5" s="96">
        <f t="shared" si="5"/>
        <v>96.643152360000002</v>
      </c>
      <c r="K5" s="97">
        <f t="shared" si="6"/>
        <v>144.96472853999998</v>
      </c>
      <c r="L5" s="97">
        <f t="shared" si="7"/>
        <v>289.92945708000002</v>
      </c>
    </row>
    <row r="6" spans="1:12" x14ac:dyDescent="0.2">
      <c r="A6" s="98">
        <v>325</v>
      </c>
      <c r="B6" s="99">
        <v>450</v>
      </c>
      <c r="C6" s="97">
        <f t="shared" si="0"/>
        <v>680.33333333333337</v>
      </c>
      <c r="D6" s="97">
        <f t="shared" si="1"/>
        <v>1020.5</v>
      </c>
      <c r="E6" s="97"/>
      <c r="F6" s="97">
        <f t="shared" si="2"/>
        <v>753.25</v>
      </c>
      <c r="G6" s="94">
        <f t="shared" si="3"/>
        <v>1234.0625</v>
      </c>
      <c r="H6" s="94">
        <f t="shared" si="4"/>
        <v>913.52083333333337</v>
      </c>
      <c r="I6" s="95">
        <v>0</v>
      </c>
      <c r="J6" s="96">
        <f t="shared" si="5"/>
        <v>62.149867361111113</v>
      </c>
      <c r="K6" s="97">
        <f t="shared" si="6"/>
        <v>93.22480104166668</v>
      </c>
      <c r="L6" s="97">
        <f t="shared" si="7"/>
        <v>0</v>
      </c>
    </row>
    <row r="7" spans="1:12" x14ac:dyDescent="0.2">
      <c r="A7" s="98">
        <v>273</v>
      </c>
      <c r="B7" s="99">
        <v>375</v>
      </c>
      <c r="C7" s="97">
        <f t="shared" si="0"/>
        <v>571.48</v>
      </c>
      <c r="D7" s="97">
        <f t="shared" si="1"/>
        <v>857.22</v>
      </c>
      <c r="E7" s="97"/>
      <c r="F7" s="97">
        <f t="shared" si="2"/>
        <v>694.375</v>
      </c>
      <c r="G7" s="94">
        <f t="shared" si="3"/>
        <v>1095.9025000000001</v>
      </c>
      <c r="H7" s="94">
        <f t="shared" si="4"/>
        <v>828.21750000000009</v>
      </c>
      <c r="I7" s="95">
        <v>2</v>
      </c>
      <c r="J7" s="96">
        <f t="shared" si="5"/>
        <v>47.330973690000008</v>
      </c>
      <c r="K7" s="97">
        <f t="shared" si="6"/>
        <v>70.996460535000011</v>
      </c>
      <c r="L7" s="97">
        <f t="shared" si="7"/>
        <v>94.661947380000015</v>
      </c>
    </row>
    <row r="8" spans="1:12" x14ac:dyDescent="0.2">
      <c r="A8" s="98">
        <v>219</v>
      </c>
      <c r="B8" s="99">
        <v>300</v>
      </c>
      <c r="C8" s="97">
        <f t="shared" si="0"/>
        <v>458.44</v>
      </c>
      <c r="D8" s="97">
        <f t="shared" si="1"/>
        <v>687.66000000000008</v>
      </c>
      <c r="E8" s="97"/>
      <c r="F8" s="97">
        <f t="shared" si="2"/>
        <v>635.5</v>
      </c>
      <c r="G8" s="94">
        <f t="shared" si="3"/>
        <v>956.95749999999998</v>
      </c>
      <c r="H8" s="94">
        <f t="shared" si="4"/>
        <v>742.65250000000003</v>
      </c>
      <c r="I8" s="95">
        <v>0</v>
      </c>
      <c r="J8" s="96">
        <f t="shared" si="5"/>
        <v>34.046161210000001</v>
      </c>
      <c r="K8" s="97">
        <f t="shared" si="6"/>
        <v>51.069241815000012</v>
      </c>
      <c r="L8" s="97">
        <f t="shared" si="7"/>
        <v>0</v>
      </c>
    </row>
    <row r="9" spans="1:12" x14ac:dyDescent="0.2">
      <c r="A9" s="98">
        <v>159</v>
      </c>
      <c r="B9" s="99">
        <v>225</v>
      </c>
      <c r="C9" s="97">
        <f t="shared" si="0"/>
        <v>332.84000000000003</v>
      </c>
      <c r="D9" s="97">
        <f t="shared" si="1"/>
        <v>499.26000000000005</v>
      </c>
      <c r="E9" s="97"/>
      <c r="F9" s="97">
        <f t="shared" si="2"/>
        <v>576.625</v>
      </c>
      <c r="G9" s="94">
        <f t="shared" si="3"/>
        <v>815.65750000000003</v>
      </c>
      <c r="H9" s="94">
        <f t="shared" si="4"/>
        <v>656.30250000000001</v>
      </c>
      <c r="I9" s="95">
        <v>0</v>
      </c>
      <c r="J9" s="96">
        <f t="shared" si="5"/>
        <v>21.844372410000002</v>
      </c>
      <c r="K9" s="97">
        <f t="shared" si="6"/>
        <v>32.766558615000008</v>
      </c>
      <c r="L9" s="97">
        <f t="shared" si="7"/>
        <v>0</v>
      </c>
    </row>
    <row r="10" spans="1:12" x14ac:dyDescent="0.2">
      <c r="A10" s="98">
        <v>133</v>
      </c>
      <c r="B10" s="99">
        <v>190</v>
      </c>
      <c r="C10" s="97">
        <f t="shared" ref="C10" si="8">A10*2/3*3.14</f>
        <v>278.41333333333336</v>
      </c>
      <c r="D10" s="97">
        <f t="shared" ref="D10" si="9">A10*3.14</f>
        <v>417.62</v>
      </c>
      <c r="E10" s="97"/>
      <c r="F10" s="97">
        <f t="shared" ref="F10" si="10">((2*3.14*(B10/2))/4)+400</f>
        <v>549.15</v>
      </c>
      <c r="G10" s="94">
        <f t="shared" ref="G10" si="11">((2*3.14*(B10+(A10/2)/2))/4)+400</f>
        <v>750.50250000000005</v>
      </c>
      <c r="H10" s="94">
        <f t="shared" ref="H10" si="12">((F10*2+G10)/3)</f>
        <v>616.26750000000004</v>
      </c>
      <c r="I10" s="95">
        <v>0</v>
      </c>
      <c r="J10" s="96">
        <f t="shared" ref="J10" si="13">C10*H10/10000</f>
        <v>17.157708890000002</v>
      </c>
      <c r="K10" s="97">
        <f t="shared" ref="K10" si="14">D10*H10/10000</f>
        <v>25.736563335000003</v>
      </c>
      <c r="L10" s="97">
        <f t="shared" ref="L10" si="15">SUM(J10*I10)</f>
        <v>0</v>
      </c>
    </row>
    <row r="11" spans="1:12" x14ac:dyDescent="0.2">
      <c r="A11" s="98">
        <v>108</v>
      </c>
      <c r="B11" s="99">
        <v>150</v>
      </c>
      <c r="C11" s="97">
        <f t="shared" si="0"/>
        <v>226.08</v>
      </c>
      <c r="D11" s="97">
        <f t="shared" si="1"/>
        <v>339.12</v>
      </c>
      <c r="E11" s="97"/>
      <c r="F11" s="97">
        <f t="shared" si="2"/>
        <v>517.75</v>
      </c>
      <c r="G11" s="94">
        <f t="shared" si="3"/>
        <v>677.89</v>
      </c>
      <c r="H11" s="94">
        <f t="shared" si="4"/>
        <v>571.13</v>
      </c>
      <c r="I11" s="95">
        <v>2</v>
      </c>
      <c r="J11" s="96">
        <f t="shared" si="5"/>
        <v>12.91210704</v>
      </c>
      <c r="K11" s="97">
        <f t="shared" si="6"/>
        <v>19.36816056</v>
      </c>
      <c r="L11" s="97">
        <f t="shared" si="7"/>
        <v>25.824214080000001</v>
      </c>
    </row>
    <row r="12" spans="1:12" x14ac:dyDescent="0.2">
      <c r="A12" s="100"/>
      <c r="B12" s="101"/>
      <c r="C12" s="102"/>
      <c r="D12" s="102"/>
      <c r="E12" s="102"/>
      <c r="F12" s="102"/>
      <c r="G12" s="102"/>
      <c r="H12" s="102"/>
      <c r="I12" s="102"/>
      <c r="J12" s="102"/>
      <c r="K12" s="102"/>
      <c r="L12" s="103">
        <f>SUM(L3:L11)</f>
        <v>410.41561854000003</v>
      </c>
    </row>
    <row r="13" spans="1:12" x14ac:dyDescent="0.2">
      <c r="A13" s="100"/>
      <c r="B13" s="101"/>
      <c r="C13" s="102"/>
      <c r="D13" s="102"/>
      <c r="E13" s="102"/>
      <c r="F13" s="102"/>
      <c r="G13" s="102"/>
      <c r="H13" s="102"/>
      <c r="I13" s="102"/>
      <c r="J13" s="102"/>
      <c r="K13" s="102"/>
      <c r="L13" s="104"/>
    </row>
    <row r="14" spans="1:12" x14ac:dyDescent="0.2">
      <c r="A14" s="238" t="s">
        <v>96</v>
      </c>
      <c r="B14" s="238"/>
      <c r="C14" s="238"/>
      <c r="D14" s="238"/>
      <c r="E14" s="238"/>
      <c r="F14" s="238"/>
      <c r="G14" s="238"/>
    </row>
    <row r="15" spans="1:12" x14ac:dyDescent="0.2">
      <c r="A15" s="238"/>
      <c r="B15" s="238"/>
      <c r="C15" s="238"/>
      <c r="D15" s="238"/>
      <c r="E15" s="238"/>
      <c r="F15" s="238"/>
      <c r="G15" s="238"/>
    </row>
    <row r="16" spans="1:12" ht="13.5" thickBot="1" x14ac:dyDescent="0.25">
      <c r="A16" s="238"/>
      <c r="B16" s="238"/>
      <c r="C16" s="238"/>
      <c r="D16" s="238"/>
      <c r="E16" s="238"/>
      <c r="F16" s="238"/>
      <c r="G16" s="238"/>
    </row>
    <row r="17" spans="1:12" ht="45" x14ac:dyDescent="0.2">
      <c r="A17" s="86" t="s">
        <v>90</v>
      </c>
      <c r="B17" s="87" t="s">
        <v>91</v>
      </c>
      <c r="C17" s="88" t="s">
        <v>92</v>
      </c>
      <c r="D17" s="88" t="s">
        <v>93</v>
      </c>
      <c r="E17" s="88" t="s">
        <v>97</v>
      </c>
      <c r="F17" s="88" t="s">
        <v>94</v>
      </c>
      <c r="G17" s="88" t="s">
        <v>95</v>
      </c>
      <c r="H17" s="108" t="s">
        <v>88</v>
      </c>
    </row>
    <row r="18" spans="1:12" x14ac:dyDescent="0.2">
      <c r="A18" s="92">
        <v>630</v>
      </c>
      <c r="B18" s="93">
        <v>8</v>
      </c>
      <c r="C18" s="107">
        <f>B18*2.5+40</f>
        <v>60</v>
      </c>
      <c r="D18" s="94">
        <f>PI()*(A18)</f>
        <v>1979.2033717615698</v>
      </c>
      <c r="E18" s="94">
        <v>0</v>
      </c>
      <c r="F18" s="109">
        <f>D18*(C18*2)/10000</f>
        <v>23.750440461138837</v>
      </c>
      <c r="G18" s="110"/>
      <c r="H18" s="94">
        <f>SUM(E18*F18)</f>
        <v>0</v>
      </c>
    </row>
    <row r="19" spans="1:12" x14ac:dyDescent="0.2">
      <c r="A19" s="92">
        <v>0</v>
      </c>
      <c r="B19" s="93">
        <v>13</v>
      </c>
      <c r="C19" s="107">
        <f>B19*2.5+40</f>
        <v>72.5</v>
      </c>
      <c r="D19" s="94">
        <f>PI()*(A19)</f>
        <v>0</v>
      </c>
      <c r="E19" s="94">
        <v>0</v>
      </c>
      <c r="F19" s="109">
        <f>D19*(C19*2)/10000</f>
        <v>0</v>
      </c>
      <c r="G19" s="110"/>
      <c r="H19" s="94">
        <f>SUM(E19*F19)</f>
        <v>0</v>
      </c>
    </row>
    <row r="20" spans="1:12" x14ac:dyDescent="0.2">
      <c r="A20" s="92">
        <v>0</v>
      </c>
      <c r="B20" s="93">
        <v>10</v>
      </c>
      <c r="C20" s="107">
        <f>B20*2.5+40</f>
        <v>65</v>
      </c>
      <c r="D20" s="94">
        <f>PI()*(A20)</f>
        <v>0</v>
      </c>
      <c r="E20" s="94">
        <v>0</v>
      </c>
      <c r="F20" s="109">
        <f>D20*(C20*2)/10000</f>
        <v>0</v>
      </c>
      <c r="G20" s="110"/>
      <c r="H20" s="94">
        <f>SUM(E20*F20)</f>
        <v>0</v>
      </c>
    </row>
    <row r="21" spans="1:12" x14ac:dyDescent="0.2">
      <c r="A21" s="92">
        <v>0</v>
      </c>
      <c r="B21" s="93">
        <v>11</v>
      </c>
      <c r="C21" s="107">
        <f>B21*2.5+40</f>
        <v>67.5</v>
      </c>
      <c r="D21" s="94">
        <f>PI()*(A21)</f>
        <v>0</v>
      </c>
      <c r="E21" s="94">
        <v>0</v>
      </c>
      <c r="F21" s="109">
        <f>D21*(C21*2)/10000</f>
        <v>0</v>
      </c>
      <c r="G21" s="110"/>
      <c r="H21" s="94">
        <f>SUM(E21*F21)</f>
        <v>0</v>
      </c>
    </row>
    <row r="22" spans="1:12" x14ac:dyDescent="0.2">
      <c r="H22" s="111">
        <f>SUM(H15:H21)</f>
        <v>0</v>
      </c>
    </row>
    <row r="23" spans="1:12" x14ac:dyDescent="0.2">
      <c r="A23" s="100"/>
      <c r="B23" s="101"/>
      <c r="C23" s="102"/>
      <c r="D23" s="102"/>
      <c r="E23" s="102"/>
      <c r="F23" s="102"/>
      <c r="G23" s="102"/>
      <c r="H23" s="102"/>
      <c r="I23" s="102"/>
      <c r="J23" s="102"/>
      <c r="K23" s="102"/>
      <c r="L23" s="104"/>
    </row>
    <row r="24" spans="1:12" hidden="1" x14ac:dyDescent="0.2">
      <c r="A24" s="238" t="s">
        <v>89</v>
      </c>
      <c r="B24" s="238"/>
      <c r="C24" s="238"/>
      <c r="D24" s="238"/>
      <c r="E24" s="238"/>
      <c r="F24" s="238"/>
      <c r="G24" s="238"/>
    </row>
    <row r="25" spans="1:12" hidden="1" x14ac:dyDescent="0.2">
      <c r="A25" s="238"/>
      <c r="B25" s="238"/>
      <c r="C25" s="238"/>
      <c r="D25" s="238"/>
      <c r="E25" s="238"/>
      <c r="F25" s="238"/>
      <c r="G25" s="238"/>
    </row>
    <row r="26" spans="1:12" hidden="1" x14ac:dyDescent="0.2">
      <c r="A26" s="238"/>
      <c r="B26" s="238"/>
      <c r="C26" s="238"/>
      <c r="D26" s="238"/>
      <c r="E26" s="238"/>
      <c r="F26" s="238"/>
      <c r="G26" s="238"/>
    </row>
    <row r="27" spans="1:12" s="91" customFormat="1" ht="47.25" hidden="1" customHeight="1" x14ac:dyDescent="0.2">
      <c r="A27" s="86" t="s">
        <v>90</v>
      </c>
      <c r="B27" s="87" t="s">
        <v>91</v>
      </c>
      <c r="C27" s="88" t="s">
        <v>92</v>
      </c>
      <c r="D27" s="88" t="s">
        <v>93</v>
      </c>
      <c r="E27" s="88"/>
      <c r="F27" s="88" t="s">
        <v>94</v>
      </c>
      <c r="G27" s="105" t="s">
        <v>95</v>
      </c>
      <c r="H27" s="106"/>
      <c r="I27" s="106"/>
    </row>
    <row r="28" spans="1:12" hidden="1" x14ac:dyDescent="0.2">
      <c r="A28" s="92">
        <v>133</v>
      </c>
      <c r="B28" s="93">
        <v>10</v>
      </c>
      <c r="C28" s="107">
        <v>40</v>
      </c>
      <c r="D28" s="94">
        <f t="shared" ref="D28:D52" si="16">PI()*(A28)</f>
        <v>417.83182292744249</v>
      </c>
      <c r="E28" s="94"/>
      <c r="F28" s="94">
        <f t="shared" ref="F28:F52" si="17">D28*(B28+C28*2)/10000</f>
        <v>3.7604864063469825</v>
      </c>
      <c r="G28" s="94">
        <f>((((A28+40)*PI()/2)^2-(A28/2*PI())^2)+PI()*A28*(20+B28))/10000</f>
        <v>4.27359441551567</v>
      </c>
    </row>
    <row r="29" spans="1:12" hidden="1" x14ac:dyDescent="0.2">
      <c r="A29" s="92">
        <v>133</v>
      </c>
      <c r="B29" s="93">
        <v>15</v>
      </c>
      <c r="C29" s="107">
        <v>40</v>
      </c>
      <c r="D29" s="94">
        <f t="shared" si="16"/>
        <v>417.83182292744249</v>
      </c>
      <c r="E29" s="94"/>
      <c r="F29" s="94">
        <f t="shared" si="17"/>
        <v>3.9694023178107041</v>
      </c>
      <c r="G29" s="94">
        <f t="shared" ref="G29:G52" si="18">((((A29+40)*PI()/2)^2-(A29/2*PI())^2)+PI()*A29*(20+B29))/10000</f>
        <v>4.4825103269793916</v>
      </c>
    </row>
    <row r="30" spans="1:12" hidden="1" x14ac:dyDescent="0.2">
      <c r="A30" s="92">
        <v>133</v>
      </c>
      <c r="B30" s="93">
        <v>13</v>
      </c>
      <c r="C30" s="107">
        <v>40</v>
      </c>
      <c r="D30" s="94">
        <f t="shared" si="16"/>
        <v>417.83182292744249</v>
      </c>
      <c r="E30" s="94"/>
      <c r="F30" s="94">
        <f t="shared" si="17"/>
        <v>3.8858359532252149</v>
      </c>
      <c r="G30" s="94">
        <f t="shared" si="18"/>
        <v>4.3989439623939033</v>
      </c>
    </row>
    <row r="31" spans="1:12" hidden="1" x14ac:dyDescent="0.2">
      <c r="A31" s="92">
        <v>194</v>
      </c>
      <c r="B31" s="93">
        <v>15</v>
      </c>
      <c r="C31" s="107">
        <v>40</v>
      </c>
      <c r="D31" s="94">
        <f t="shared" si="16"/>
        <v>609.46897479641984</v>
      </c>
      <c r="E31" s="94"/>
      <c r="F31" s="94">
        <f t="shared" si="17"/>
        <v>5.7899552605659883</v>
      </c>
      <c r="G31" s="94">
        <f t="shared" si="18"/>
        <v>6.3573320954537147</v>
      </c>
      <c r="H31" s="85"/>
      <c r="I31" s="85"/>
    </row>
    <row r="32" spans="1:12" hidden="1" x14ac:dyDescent="0.2">
      <c r="A32" s="92">
        <v>159</v>
      </c>
      <c r="B32" s="93">
        <v>13</v>
      </c>
      <c r="C32" s="107">
        <v>40</v>
      </c>
      <c r="D32" s="94">
        <f t="shared" si="16"/>
        <v>499.51323192077712</v>
      </c>
      <c r="E32" s="94"/>
      <c r="F32" s="94">
        <f t="shared" si="17"/>
        <v>4.645473056863227</v>
      </c>
      <c r="G32" s="94">
        <f t="shared" si="18"/>
        <v>5.1817120409285549</v>
      </c>
      <c r="H32" s="85"/>
      <c r="I32" s="85"/>
    </row>
    <row r="33" spans="1:9" hidden="1" x14ac:dyDescent="0.2">
      <c r="A33" s="92">
        <v>159</v>
      </c>
      <c r="B33" s="93">
        <v>17</v>
      </c>
      <c r="C33" s="107">
        <v>40</v>
      </c>
      <c r="D33" s="94">
        <f t="shared" si="16"/>
        <v>499.51323192077712</v>
      </c>
      <c r="E33" s="94"/>
      <c r="F33" s="94">
        <f t="shared" si="17"/>
        <v>4.8452783496315384</v>
      </c>
      <c r="G33" s="94">
        <f t="shared" si="18"/>
        <v>5.3815173336968654</v>
      </c>
      <c r="H33" s="85"/>
      <c r="I33" s="85"/>
    </row>
    <row r="34" spans="1:9" hidden="1" x14ac:dyDescent="0.2">
      <c r="A34" s="92">
        <v>159</v>
      </c>
      <c r="B34" s="93">
        <v>20</v>
      </c>
      <c r="C34" s="107">
        <v>40</v>
      </c>
      <c r="D34" s="94">
        <f t="shared" si="16"/>
        <v>499.51323192077712</v>
      </c>
      <c r="E34" s="94"/>
      <c r="F34" s="94">
        <f t="shared" si="17"/>
        <v>4.9951323192077712</v>
      </c>
      <c r="G34" s="94">
        <f t="shared" si="18"/>
        <v>5.5313713032730982</v>
      </c>
      <c r="H34" s="85"/>
      <c r="I34" s="85"/>
    </row>
    <row r="35" spans="1:9" hidden="1" x14ac:dyDescent="0.2">
      <c r="A35" s="92">
        <v>159</v>
      </c>
      <c r="B35" s="93">
        <v>10</v>
      </c>
      <c r="C35" s="107">
        <v>40</v>
      </c>
      <c r="D35" s="94">
        <f t="shared" si="16"/>
        <v>499.51323192077712</v>
      </c>
      <c r="E35" s="94"/>
      <c r="F35" s="94">
        <f t="shared" si="17"/>
        <v>4.4956190872869941</v>
      </c>
      <c r="G35" s="94">
        <f t="shared" si="18"/>
        <v>5.031858071352322</v>
      </c>
      <c r="H35" s="85"/>
      <c r="I35" s="85"/>
    </row>
    <row r="36" spans="1:9" hidden="1" x14ac:dyDescent="0.2">
      <c r="A36" s="92">
        <v>219</v>
      </c>
      <c r="B36" s="93">
        <v>10</v>
      </c>
      <c r="C36" s="107">
        <v>40</v>
      </c>
      <c r="D36" s="94">
        <f t="shared" si="16"/>
        <v>688.00879113616475</v>
      </c>
      <c r="E36" s="94"/>
      <c r="F36" s="94">
        <f t="shared" si="17"/>
        <v>6.1920791202254826</v>
      </c>
      <c r="G36" s="94">
        <f t="shared" si="18"/>
        <v>6.7816972771292043</v>
      </c>
      <c r="H36" s="85"/>
      <c r="I36" s="85"/>
    </row>
    <row r="37" spans="1:9" hidden="1" x14ac:dyDescent="0.2">
      <c r="A37" s="92">
        <v>219</v>
      </c>
      <c r="B37" s="93">
        <v>10</v>
      </c>
      <c r="C37" s="107">
        <v>40</v>
      </c>
      <c r="D37" s="94">
        <f t="shared" si="16"/>
        <v>688.00879113616475</v>
      </c>
      <c r="E37" s="94"/>
      <c r="F37" s="94">
        <f t="shared" si="17"/>
        <v>6.1920791202254826</v>
      </c>
      <c r="G37" s="94">
        <f t="shared" si="18"/>
        <v>6.7816972771292043</v>
      </c>
      <c r="H37" s="85"/>
      <c r="I37" s="85"/>
    </row>
    <row r="38" spans="1:9" hidden="1" x14ac:dyDescent="0.2">
      <c r="A38" s="92">
        <v>219</v>
      </c>
      <c r="B38" s="93">
        <v>10</v>
      </c>
      <c r="C38" s="107">
        <v>40</v>
      </c>
      <c r="D38" s="94">
        <f t="shared" si="16"/>
        <v>688.00879113616475</v>
      </c>
      <c r="E38" s="94"/>
      <c r="F38" s="94">
        <f t="shared" si="17"/>
        <v>6.1920791202254826</v>
      </c>
      <c r="G38" s="94">
        <f t="shared" si="18"/>
        <v>6.7816972771292043</v>
      </c>
      <c r="H38" s="85"/>
      <c r="I38" s="85"/>
    </row>
    <row r="39" spans="1:9" hidden="1" x14ac:dyDescent="0.2">
      <c r="A39" s="92">
        <v>273</v>
      </c>
      <c r="B39" s="93">
        <v>10</v>
      </c>
      <c r="C39" s="107">
        <v>40</v>
      </c>
      <c r="D39" s="94">
        <f t="shared" si="16"/>
        <v>857.65479443001357</v>
      </c>
      <c r="E39" s="94"/>
      <c r="F39" s="94">
        <f t="shared" si="17"/>
        <v>7.7188931498701221</v>
      </c>
      <c r="G39" s="94">
        <f t="shared" si="18"/>
        <v>8.3565525623284014</v>
      </c>
      <c r="H39" s="85"/>
      <c r="I39" s="85"/>
    </row>
    <row r="40" spans="1:9" hidden="1" x14ac:dyDescent="0.2">
      <c r="A40" s="92">
        <v>273</v>
      </c>
      <c r="B40" s="93">
        <v>10</v>
      </c>
      <c r="C40" s="107">
        <v>40</v>
      </c>
      <c r="D40" s="94">
        <f t="shared" si="16"/>
        <v>857.65479443001357</v>
      </c>
      <c r="E40" s="94"/>
      <c r="F40" s="94">
        <f t="shared" si="17"/>
        <v>7.7188931498701221</v>
      </c>
      <c r="G40" s="94">
        <f t="shared" si="18"/>
        <v>8.3565525623284014</v>
      </c>
      <c r="H40" s="85"/>
      <c r="I40" s="85"/>
    </row>
    <row r="41" spans="1:9" hidden="1" x14ac:dyDescent="0.2">
      <c r="A41" s="92">
        <v>273</v>
      </c>
      <c r="B41" s="93">
        <v>10</v>
      </c>
      <c r="C41" s="107">
        <v>40</v>
      </c>
      <c r="D41" s="94">
        <f t="shared" si="16"/>
        <v>857.65479443001357</v>
      </c>
      <c r="E41" s="94"/>
      <c r="F41" s="94">
        <f t="shared" si="17"/>
        <v>7.7188931498701221</v>
      </c>
      <c r="G41" s="94">
        <f t="shared" si="18"/>
        <v>8.3565525623284014</v>
      </c>
      <c r="H41" s="85"/>
      <c r="I41" s="85"/>
    </row>
    <row r="42" spans="1:9" hidden="1" x14ac:dyDescent="0.2">
      <c r="A42" s="92">
        <v>325</v>
      </c>
      <c r="B42" s="93">
        <v>25</v>
      </c>
      <c r="C42" s="107">
        <v>40</v>
      </c>
      <c r="D42" s="94">
        <f t="shared" si="16"/>
        <v>1021.0176124166827</v>
      </c>
      <c r="E42" s="94"/>
      <c r="F42" s="94">
        <f t="shared" si="17"/>
        <v>10.720684930375169</v>
      </c>
      <c r="G42" s="94">
        <f t="shared" si="18"/>
        <v>11.404606292626738</v>
      </c>
      <c r="H42" s="85"/>
      <c r="I42" s="85"/>
    </row>
    <row r="43" spans="1:9" hidden="1" x14ac:dyDescent="0.2">
      <c r="A43" s="92">
        <v>325</v>
      </c>
      <c r="B43" s="93">
        <v>36</v>
      </c>
      <c r="C43" s="107">
        <v>40</v>
      </c>
      <c r="D43" s="94">
        <f t="shared" si="16"/>
        <v>1021.0176124166827</v>
      </c>
      <c r="E43" s="94"/>
      <c r="F43" s="94">
        <f t="shared" si="17"/>
        <v>11.843804304033519</v>
      </c>
      <c r="G43" s="94">
        <f t="shared" si="18"/>
        <v>12.527725666285091</v>
      </c>
      <c r="H43" s="85"/>
      <c r="I43" s="85"/>
    </row>
    <row r="44" spans="1:9" hidden="1" x14ac:dyDescent="0.2">
      <c r="A44" s="92">
        <v>325</v>
      </c>
      <c r="B44" s="93">
        <v>24</v>
      </c>
      <c r="C44" s="107">
        <v>40</v>
      </c>
      <c r="D44" s="94">
        <f t="shared" si="16"/>
        <v>1021.0176124166827</v>
      </c>
      <c r="E44" s="94"/>
      <c r="F44" s="94">
        <f t="shared" si="17"/>
        <v>10.618583169133499</v>
      </c>
      <c r="G44" s="94">
        <f t="shared" si="18"/>
        <v>11.302504531385072</v>
      </c>
      <c r="H44" s="85"/>
      <c r="I44" s="85"/>
    </row>
    <row r="45" spans="1:9" hidden="1" x14ac:dyDescent="0.2">
      <c r="A45" s="92">
        <v>377</v>
      </c>
      <c r="B45" s="93">
        <v>45</v>
      </c>
      <c r="C45" s="107">
        <v>40</v>
      </c>
      <c r="D45" s="94">
        <f t="shared" si="16"/>
        <v>1184.380430403352</v>
      </c>
      <c r="E45" s="94"/>
      <c r="F45" s="94">
        <f t="shared" si="17"/>
        <v>14.8047553800419</v>
      </c>
      <c r="G45" s="94">
        <f t="shared" si="18"/>
        <v>15.534938692086744</v>
      </c>
      <c r="H45" s="85"/>
      <c r="I45" s="85"/>
    </row>
    <row r="46" spans="1:9" hidden="1" x14ac:dyDescent="0.2">
      <c r="A46" s="92">
        <v>377</v>
      </c>
      <c r="B46" s="93">
        <v>50</v>
      </c>
      <c r="C46" s="107">
        <v>40</v>
      </c>
      <c r="D46" s="94">
        <f t="shared" si="16"/>
        <v>1184.380430403352</v>
      </c>
      <c r="E46" s="94"/>
      <c r="F46" s="94">
        <f t="shared" si="17"/>
        <v>15.396945595243576</v>
      </c>
      <c r="G46" s="94">
        <f t="shared" si="18"/>
        <v>16.127128907288419</v>
      </c>
      <c r="H46" s="85"/>
      <c r="I46" s="85"/>
    </row>
    <row r="47" spans="1:9" hidden="1" x14ac:dyDescent="0.2">
      <c r="A47" s="92">
        <v>377</v>
      </c>
      <c r="B47" s="93">
        <v>50</v>
      </c>
      <c r="C47" s="107">
        <v>40</v>
      </c>
      <c r="D47" s="94">
        <f t="shared" si="16"/>
        <v>1184.380430403352</v>
      </c>
      <c r="E47" s="94"/>
      <c r="F47" s="94">
        <f t="shared" si="17"/>
        <v>15.396945595243576</v>
      </c>
      <c r="G47" s="94">
        <f t="shared" si="18"/>
        <v>16.127128907288419</v>
      </c>
      <c r="H47" s="85"/>
      <c r="I47" s="85"/>
    </row>
    <row r="48" spans="1:9" hidden="1" x14ac:dyDescent="0.2">
      <c r="A48" s="92">
        <v>426</v>
      </c>
      <c r="B48" s="93">
        <v>35</v>
      </c>
      <c r="C48" s="107">
        <v>40</v>
      </c>
      <c r="D48" s="94">
        <f t="shared" si="16"/>
        <v>1338.3184704292519</v>
      </c>
      <c r="E48" s="94"/>
      <c r="F48" s="94">
        <f t="shared" si="17"/>
        <v>15.390662409936395</v>
      </c>
      <c r="G48" s="94">
        <f t="shared" si="18"/>
        <v>16.164438713132597</v>
      </c>
      <c r="H48" s="85"/>
      <c r="I48" s="85"/>
    </row>
    <row r="49" spans="1:9" hidden="1" x14ac:dyDescent="0.2">
      <c r="A49" s="92">
        <v>1420</v>
      </c>
      <c r="B49" s="93">
        <v>14</v>
      </c>
      <c r="C49" s="107">
        <v>40</v>
      </c>
      <c r="D49" s="94">
        <f t="shared" si="16"/>
        <v>4461.0615680975061</v>
      </c>
      <c r="E49" s="94"/>
      <c r="F49" s="94">
        <f t="shared" si="17"/>
        <v>41.933978740116558</v>
      </c>
      <c r="G49" s="94">
        <f t="shared" si="18"/>
        <v>43.592070006669012</v>
      </c>
      <c r="H49" s="85"/>
      <c r="I49" s="85"/>
    </row>
    <row r="50" spans="1:9" hidden="1" x14ac:dyDescent="0.2">
      <c r="A50" s="92">
        <v>630</v>
      </c>
      <c r="B50" s="93">
        <v>12</v>
      </c>
      <c r="C50" s="107">
        <v>40</v>
      </c>
      <c r="D50" s="94">
        <f t="shared" si="16"/>
        <v>1979.2033717615698</v>
      </c>
      <c r="E50" s="94"/>
      <c r="F50" s="94">
        <f t="shared" si="17"/>
        <v>18.208671020206442</v>
      </c>
      <c r="G50" s="94">
        <f t="shared" si="18"/>
        <v>19.163936511053176</v>
      </c>
      <c r="H50" s="85"/>
      <c r="I50" s="85"/>
    </row>
    <row r="51" spans="1:9" hidden="1" x14ac:dyDescent="0.2">
      <c r="A51" s="92">
        <v>1020</v>
      </c>
      <c r="B51" s="93">
        <v>10</v>
      </c>
      <c r="C51" s="107">
        <v>40</v>
      </c>
      <c r="D51" s="94">
        <f t="shared" si="16"/>
        <v>3204.424506661589</v>
      </c>
      <c r="E51" s="94"/>
      <c r="F51" s="94">
        <f t="shared" si="17"/>
        <v>28.839820559954301</v>
      </c>
      <c r="G51" s="94">
        <f t="shared" si="18"/>
        <v>30.142050674250623</v>
      </c>
      <c r="H51" s="85"/>
      <c r="I51" s="85"/>
    </row>
    <row r="52" spans="1:9" hidden="1" x14ac:dyDescent="0.2">
      <c r="A52" s="93">
        <v>1220</v>
      </c>
      <c r="B52" s="93">
        <v>10</v>
      </c>
      <c r="C52" s="107">
        <v>40</v>
      </c>
      <c r="D52" s="94">
        <f t="shared" si="16"/>
        <v>3832.7430373795478</v>
      </c>
      <c r="E52" s="94"/>
      <c r="F52" s="94">
        <f t="shared" si="17"/>
        <v>34.494687336415929</v>
      </c>
      <c r="G52" s="94">
        <f t="shared" si="18"/>
        <v>35.974848026840249</v>
      </c>
      <c r="H52" s="85"/>
      <c r="I52" s="85"/>
    </row>
    <row r="54" spans="1:9" x14ac:dyDescent="0.2">
      <c r="A54" s="238" t="s">
        <v>98</v>
      </c>
      <c r="B54" s="238"/>
      <c r="C54" s="238"/>
      <c r="D54" s="238"/>
      <c r="E54" s="238"/>
      <c r="F54" s="238"/>
      <c r="G54" s="238"/>
      <c r="H54" s="85"/>
      <c r="I54" s="85"/>
    </row>
    <row r="55" spans="1:9" x14ac:dyDescent="0.2">
      <c r="A55" s="238"/>
      <c r="B55" s="238"/>
      <c r="C55" s="238"/>
      <c r="D55" s="238"/>
      <c r="E55" s="238"/>
      <c r="F55" s="238"/>
      <c r="G55" s="238"/>
      <c r="H55" s="85"/>
      <c r="I55" s="85"/>
    </row>
    <row r="56" spans="1:9" ht="13.5" thickBot="1" x14ac:dyDescent="0.25">
      <c r="A56" s="238"/>
      <c r="B56" s="238"/>
      <c r="C56" s="238"/>
      <c r="D56" s="238"/>
      <c r="E56" s="238"/>
      <c r="F56" s="238"/>
      <c r="G56" s="238"/>
      <c r="H56" s="85"/>
      <c r="I56" s="85"/>
    </row>
    <row r="57" spans="1:9" ht="30.75" customHeight="1" x14ac:dyDescent="0.2">
      <c r="A57" s="112" t="s">
        <v>0</v>
      </c>
      <c r="B57" s="113" t="s">
        <v>99</v>
      </c>
      <c r="C57" s="113" t="s">
        <v>100</v>
      </c>
      <c r="D57" s="114" t="s">
        <v>93</v>
      </c>
      <c r="E57" s="114" t="s">
        <v>85</v>
      </c>
      <c r="F57" s="114" t="s">
        <v>101</v>
      </c>
      <c r="G57" s="115" t="s">
        <v>88</v>
      </c>
      <c r="H57" s="85"/>
      <c r="I57" s="85"/>
    </row>
    <row r="58" spans="1:9" x14ac:dyDescent="0.2">
      <c r="A58" s="129" t="s">
        <v>114</v>
      </c>
      <c r="B58" s="92">
        <v>600</v>
      </c>
      <c r="C58" s="93">
        <v>1000</v>
      </c>
      <c r="D58" s="94">
        <f t="shared" ref="D58:D63" si="19">PI()*(B58)</f>
        <v>1884.9555921538758</v>
      </c>
      <c r="E58" s="95">
        <v>0</v>
      </c>
      <c r="F58" s="94">
        <f>D58*C58/10000</f>
        <v>188.49555921538757</v>
      </c>
      <c r="G58" s="94">
        <f t="shared" ref="G58:G63" si="20">SUM(E58*F58)</f>
        <v>0</v>
      </c>
      <c r="H58" s="85"/>
      <c r="I58" s="85"/>
    </row>
    <row r="59" spans="1:9" x14ac:dyDescent="0.2">
      <c r="A59" s="129" t="s">
        <v>114</v>
      </c>
      <c r="B59" s="92">
        <v>500</v>
      </c>
      <c r="C59" s="93">
        <v>800</v>
      </c>
      <c r="D59" s="94">
        <f t="shared" si="19"/>
        <v>1570.7963267948965</v>
      </c>
      <c r="E59" s="95">
        <v>0</v>
      </c>
      <c r="F59" s="94">
        <f>D59*C59*1.5/10000</f>
        <v>188.49555921538757</v>
      </c>
      <c r="G59" s="94">
        <f t="shared" si="20"/>
        <v>0</v>
      </c>
      <c r="H59" s="85"/>
      <c r="I59" s="85"/>
    </row>
    <row r="60" spans="1:9" x14ac:dyDescent="0.2">
      <c r="A60" s="129" t="s">
        <v>114</v>
      </c>
      <c r="B60" s="92">
        <v>400</v>
      </c>
      <c r="C60" s="93">
        <v>600</v>
      </c>
      <c r="D60" s="94">
        <f t="shared" si="19"/>
        <v>1256.6370614359173</v>
      </c>
      <c r="E60" s="95">
        <v>1</v>
      </c>
      <c r="F60" s="94">
        <f>D60*C60*1.5/10000</f>
        <v>113.09733552923257</v>
      </c>
      <c r="G60" s="94">
        <f t="shared" si="20"/>
        <v>113.09733552923257</v>
      </c>
      <c r="H60" s="85"/>
      <c r="I60" s="85"/>
    </row>
    <row r="61" spans="1:9" x14ac:dyDescent="0.2">
      <c r="A61" s="129" t="s">
        <v>115</v>
      </c>
      <c r="B61" s="92">
        <v>600</v>
      </c>
      <c r="C61" s="93">
        <v>350</v>
      </c>
      <c r="D61" s="94">
        <f t="shared" si="19"/>
        <v>1884.9555921538758</v>
      </c>
      <c r="E61" s="95">
        <v>0</v>
      </c>
      <c r="F61" s="94">
        <f>D61*C61*1.5/10000</f>
        <v>98.960168588078488</v>
      </c>
      <c r="G61" s="94">
        <f t="shared" si="20"/>
        <v>0</v>
      </c>
      <c r="H61" s="85"/>
      <c r="I61" s="85"/>
    </row>
    <row r="62" spans="1:9" x14ac:dyDescent="0.2">
      <c r="A62" s="129" t="s">
        <v>114</v>
      </c>
      <c r="B62" s="92">
        <v>250</v>
      </c>
      <c r="C62" s="93">
        <v>400</v>
      </c>
      <c r="D62" s="94">
        <f t="shared" si="19"/>
        <v>785.39816339744823</v>
      </c>
      <c r="E62" s="95">
        <v>1</v>
      </c>
      <c r="F62" s="94">
        <f>D62*C62*1.5/10000</f>
        <v>47.123889803846893</v>
      </c>
      <c r="G62" s="94">
        <f t="shared" si="20"/>
        <v>47.123889803846893</v>
      </c>
      <c r="H62" s="85"/>
      <c r="I62" s="85"/>
    </row>
    <row r="63" spans="1:9" x14ac:dyDescent="0.2">
      <c r="A63" s="129" t="s">
        <v>115</v>
      </c>
      <c r="B63" s="92">
        <v>219</v>
      </c>
      <c r="C63" s="93">
        <v>140</v>
      </c>
      <c r="D63" s="94">
        <f t="shared" si="19"/>
        <v>688.00879113616475</v>
      </c>
      <c r="E63" s="95">
        <v>0</v>
      </c>
      <c r="F63" s="94">
        <f>D63*C63*1.5/10000</f>
        <v>14.448184613859461</v>
      </c>
      <c r="G63" s="94">
        <f t="shared" si="20"/>
        <v>0</v>
      </c>
      <c r="H63" s="85"/>
      <c r="I63" s="85"/>
    </row>
    <row r="64" spans="1:9" x14ac:dyDescent="0.2">
      <c r="G64" s="111">
        <f>SUM(G58:G63)</f>
        <v>160.22122533307947</v>
      </c>
      <c r="H64" s="85"/>
      <c r="I64" s="85"/>
    </row>
    <row r="66" spans="1:9" ht="11.25" customHeight="1" x14ac:dyDescent="0.2">
      <c r="A66" s="245" t="s">
        <v>103</v>
      </c>
      <c r="B66" s="246"/>
      <c r="C66" s="246"/>
      <c r="D66" s="246"/>
      <c r="E66" s="246"/>
      <c r="F66" s="246"/>
      <c r="G66" s="247"/>
      <c r="I66" s="85"/>
    </row>
    <row r="67" spans="1:9" ht="11.25" customHeight="1" x14ac:dyDescent="0.2">
      <c r="A67" s="248"/>
      <c r="B67" s="249"/>
      <c r="C67" s="249"/>
      <c r="D67" s="249"/>
      <c r="E67" s="249"/>
      <c r="F67" s="249"/>
      <c r="G67" s="250"/>
      <c r="I67" s="85"/>
    </row>
    <row r="68" spans="1:9" ht="11.25" customHeight="1" x14ac:dyDescent="0.2">
      <c r="A68" s="251"/>
      <c r="B68" s="252"/>
      <c r="C68" s="252"/>
      <c r="D68" s="252"/>
      <c r="E68" s="252"/>
      <c r="F68" s="252"/>
      <c r="G68" s="253"/>
      <c r="I68" s="85"/>
    </row>
    <row r="70" spans="1:9" x14ac:dyDescent="0.2">
      <c r="E70" s="108" t="s">
        <v>104</v>
      </c>
      <c r="F70" s="108" t="s">
        <v>105</v>
      </c>
      <c r="I70" s="85"/>
    </row>
    <row r="71" spans="1:9" x14ac:dyDescent="0.2">
      <c r="E71" s="94">
        <v>50</v>
      </c>
      <c r="F71" s="94">
        <f>SUM(E71*0.25)</f>
        <v>12.5</v>
      </c>
      <c r="I71" s="85"/>
    </row>
    <row r="73" spans="1:9" x14ac:dyDescent="0.2">
      <c r="A73" s="238" t="s">
        <v>106</v>
      </c>
      <c r="B73" s="238"/>
      <c r="C73" s="238"/>
      <c r="D73" s="238"/>
      <c r="E73" s="238"/>
      <c r="F73" s="238"/>
      <c r="G73" s="238"/>
      <c r="I73" s="85"/>
    </row>
    <row r="74" spans="1:9" x14ac:dyDescent="0.2">
      <c r="A74" s="238"/>
      <c r="B74" s="238"/>
      <c r="C74" s="238"/>
      <c r="D74" s="238"/>
      <c r="E74" s="238"/>
      <c r="F74" s="238"/>
      <c r="G74" s="238"/>
      <c r="I74" s="85"/>
    </row>
    <row r="75" spans="1:9" ht="13.5" thickBot="1" x14ac:dyDescent="0.25">
      <c r="A75" s="238"/>
      <c r="B75" s="238"/>
      <c r="C75" s="238"/>
      <c r="D75" s="238"/>
      <c r="E75" s="238"/>
      <c r="F75" s="238"/>
      <c r="G75" s="238"/>
      <c r="I75" s="85"/>
    </row>
    <row r="76" spans="1:9" ht="45" x14ac:dyDescent="0.2">
      <c r="A76" s="86" t="s">
        <v>90</v>
      </c>
      <c r="B76" s="87" t="s">
        <v>91</v>
      </c>
      <c r="C76" s="88" t="s">
        <v>92</v>
      </c>
      <c r="D76" s="88" t="s">
        <v>93</v>
      </c>
      <c r="E76" s="88" t="s">
        <v>85</v>
      </c>
      <c r="F76" s="88" t="s">
        <v>94</v>
      </c>
      <c r="G76" s="88" t="s">
        <v>95</v>
      </c>
      <c r="H76" s="108" t="s">
        <v>88</v>
      </c>
      <c r="I76" s="85"/>
    </row>
    <row r="77" spans="1:9" x14ac:dyDescent="0.2">
      <c r="A77" s="92">
        <v>630</v>
      </c>
      <c r="B77" s="93">
        <v>8</v>
      </c>
      <c r="C77" s="107">
        <f t="shared" ref="C77:C85" si="21">B77*2.5+40</f>
        <v>60</v>
      </c>
      <c r="D77" s="94">
        <f t="shared" ref="D77:D85" si="22">PI()*(A77)</f>
        <v>1979.2033717615698</v>
      </c>
      <c r="E77" s="95">
        <v>0</v>
      </c>
      <c r="F77" s="109">
        <f t="shared" ref="F77:F85" si="23">D77*(C77*2)/10000</f>
        <v>23.750440461138837</v>
      </c>
      <c r="G77" s="116">
        <f t="shared" ref="G77:G85" si="24">D77*C77/10000</f>
        <v>11.875220230569418</v>
      </c>
      <c r="H77" s="94">
        <f t="shared" ref="H77:H85" si="25">SUM(E77*F77)</f>
        <v>0</v>
      </c>
      <c r="I77" s="85"/>
    </row>
    <row r="78" spans="1:9" x14ac:dyDescent="0.2">
      <c r="A78" s="92">
        <v>530</v>
      </c>
      <c r="B78" s="93">
        <v>8</v>
      </c>
      <c r="C78" s="107">
        <f t="shared" si="21"/>
        <v>60</v>
      </c>
      <c r="D78" s="94">
        <f t="shared" si="22"/>
        <v>1665.0441064025904</v>
      </c>
      <c r="E78" s="95">
        <v>0</v>
      </c>
      <c r="F78" s="109">
        <f t="shared" si="23"/>
        <v>19.980529276831085</v>
      </c>
      <c r="G78" s="116">
        <f t="shared" si="24"/>
        <v>9.9902646384155425</v>
      </c>
      <c r="H78" s="94">
        <f t="shared" si="25"/>
        <v>0</v>
      </c>
      <c r="I78" s="85"/>
    </row>
    <row r="79" spans="1:9" x14ac:dyDescent="0.2">
      <c r="A79" s="92">
        <v>426</v>
      </c>
      <c r="B79" s="93">
        <v>14</v>
      </c>
      <c r="C79" s="107">
        <f t="shared" si="21"/>
        <v>75</v>
      </c>
      <c r="D79" s="94">
        <f t="shared" si="22"/>
        <v>1338.3184704292519</v>
      </c>
      <c r="E79" s="95">
        <v>6</v>
      </c>
      <c r="F79" s="109">
        <f t="shared" si="23"/>
        <v>20.07477705643878</v>
      </c>
      <c r="G79" s="116">
        <f t="shared" si="24"/>
        <v>10.03738852821939</v>
      </c>
      <c r="H79" s="94">
        <f t="shared" si="25"/>
        <v>120.44866233863269</v>
      </c>
      <c r="I79" s="85"/>
    </row>
    <row r="80" spans="1:9" x14ac:dyDescent="0.2">
      <c r="A80" s="98">
        <v>325</v>
      </c>
      <c r="B80" s="117">
        <v>6</v>
      </c>
      <c r="C80" s="118">
        <f t="shared" si="21"/>
        <v>55</v>
      </c>
      <c r="D80" s="97">
        <f t="shared" si="22"/>
        <v>1021.0176124166827</v>
      </c>
      <c r="E80" s="95">
        <v>0</v>
      </c>
      <c r="F80" s="109">
        <f t="shared" si="23"/>
        <v>11.23119373658351</v>
      </c>
      <c r="G80" s="116">
        <f t="shared" si="24"/>
        <v>5.615596868291755</v>
      </c>
      <c r="H80" s="94">
        <f t="shared" si="25"/>
        <v>0</v>
      </c>
      <c r="I80" s="85"/>
    </row>
    <row r="81" spans="1:9" x14ac:dyDescent="0.2">
      <c r="A81" s="98">
        <v>273</v>
      </c>
      <c r="B81" s="117">
        <v>10</v>
      </c>
      <c r="C81" s="118">
        <f t="shared" si="21"/>
        <v>65</v>
      </c>
      <c r="D81" s="97">
        <f t="shared" si="22"/>
        <v>857.65479443001357</v>
      </c>
      <c r="E81" s="95">
        <v>5</v>
      </c>
      <c r="F81" s="109">
        <f t="shared" si="23"/>
        <v>11.149512327590175</v>
      </c>
      <c r="G81" s="116">
        <f t="shared" si="24"/>
        <v>5.5747561637950875</v>
      </c>
      <c r="H81" s="94">
        <f t="shared" si="25"/>
        <v>55.747561637950874</v>
      </c>
      <c r="I81" s="85"/>
    </row>
    <row r="82" spans="1:9" x14ac:dyDescent="0.2">
      <c r="A82" s="98">
        <v>219</v>
      </c>
      <c r="B82" s="117">
        <v>8</v>
      </c>
      <c r="C82" s="118">
        <f t="shared" si="21"/>
        <v>60</v>
      </c>
      <c r="D82" s="97">
        <f t="shared" si="22"/>
        <v>688.00879113616475</v>
      </c>
      <c r="E82" s="95">
        <v>0</v>
      </c>
      <c r="F82" s="109">
        <f t="shared" si="23"/>
        <v>8.2561054936339779</v>
      </c>
      <c r="G82" s="116">
        <f t="shared" si="24"/>
        <v>4.128052746816989</v>
      </c>
      <c r="H82" s="94">
        <f t="shared" si="25"/>
        <v>0</v>
      </c>
      <c r="I82" s="85"/>
    </row>
    <row r="83" spans="1:9" x14ac:dyDescent="0.2">
      <c r="A83" s="98">
        <v>159</v>
      </c>
      <c r="B83" s="117">
        <v>7</v>
      </c>
      <c r="C83" s="118">
        <f t="shared" si="21"/>
        <v>57.5</v>
      </c>
      <c r="D83" s="97">
        <f t="shared" si="22"/>
        <v>499.51323192077712</v>
      </c>
      <c r="E83" s="95">
        <v>0</v>
      </c>
      <c r="F83" s="109">
        <f t="shared" si="23"/>
        <v>5.7444021670889374</v>
      </c>
      <c r="G83" s="116">
        <f t="shared" si="24"/>
        <v>2.8722010835444687</v>
      </c>
      <c r="H83" s="94">
        <f t="shared" si="25"/>
        <v>0</v>
      </c>
      <c r="I83" s="85"/>
    </row>
    <row r="84" spans="1:9" x14ac:dyDescent="0.2">
      <c r="A84" s="98">
        <v>133</v>
      </c>
      <c r="B84" s="117">
        <v>4</v>
      </c>
      <c r="C84" s="118">
        <f t="shared" ref="C84" si="26">B84*2.5+40</f>
        <v>50</v>
      </c>
      <c r="D84" s="97">
        <f t="shared" ref="D84" si="27">PI()*(A84)</f>
        <v>417.83182292744249</v>
      </c>
      <c r="E84" s="95">
        <v>0</v>
      </c>
      <c r="F84" s="109">
        <f t="shared" ref="F84" si="28">D84*(C84*2)/10000</f>
        <v>4.1783182292744252</v>
      </c>
      <c r="G84" s="116">
        <f t="shared" ref="G84" si="29">D84*C84/10000</f>
        <v>2.0891591146372126</v>
      </c>
      <c r="H84" s="94">
        <f t="shared" ref="H84" si="30">SUM(E84*F84)</f>
        <v>0</v>
      </c>
      <c r="I84" s="85"/>
    </row>
    <row r="85" spans="1:9" x14ac:dyDescent="0.2">
      <c r="A85" s="98">
        <v>108</v>
      </c>
      <c r="B85" s="117">
        <v>4.5</v>
      </c>
      <c r="C85" s="118">
        <f t="shared" si="21"/>
        <v>51.25</v>
      </c>
      <c r="D85" s="97">
        <f t="shared" si="22"/>
        <v>339.29200658769764</v>
      </c>
      <c r="E85" s="95">
        <v>3</v>
      </c>
      <c r="F85" s="109">
        <f t="shared" si="23"/>
        <v>3.4777430675239009</v>
      </c>
      <c r="G85" s="116">
        <f t="shared" si="24"/>
        <v>1.7388715337619505</v>
      </c>
      <c r="H85" s="94">
        <f t="shared" si="25"/>
        <v>10.433229202571702</v>
      </c>
      <c r="I85" s="85"/>
    </row>
    <row r="86" spans="1:9" x14ac:dyDescent="0.2">
      <c r="H86" s="111">
        <f>SUM(H77:H85)</f>
        <v>186.62945317915526</v>
      </c>
      <c r="I86" s="85"/>
    </row>
    <row r="88" spans="1:9" x14ac:dyDescent="0.2">
      <c r="A88" s="85" t="s">
        <v>107</v>
      </c>
      <c r="I88" s="85"/>
    </row>
    <row r="89" spans="1:9" x14ac:dyDescent="0.2">
      <c r="A89" s="239"/>
      <c r="B89" s="240"/>
      <c r="C89" s="240"/>
      <c r="D89" s="240"/>
      <c r="E89" s="240"/>
      <c r="F89" s="240"/>
      <c r="G89" s="240"/>
      <c r="I89" s="85"/>
    </row>
    <row r="90" spans="1:9" x14ac:dyDescent="0.2">
      <c r="A90" s="239"/>
      <c r="B90" s="240"/>
      <c r="C90" s="240"/>
      <c r="D90" s="240"/>
      <c r="E90" s="240"/>
      <c r="F90" s="240"/>
      <c r="G90" s="240"/>
      <c r="I90" s="85"/>
    </row>
    <row r="91" spans="1:9" x14ac:dyDescent="0.2">
      <c r="A91" s="239" t="s">
        <v>108</v>
      </c>
      <c r="B91" s="240"/>
      <c r="C91" s="240"/>
      <c r="D91" s="240"/>
      <c r="E91" s="240"/>
      <c r="F91" s="240"/>
      <c r="G91" s="240"/>
      <c r="I91" s="85"/>
    </row>
    <row r="92" spans="1:9" x14ac:dyDescent="0.2">
      <c r="A92" s="119"/>
      <c r="I92" s="85"/>
    </row>
    <row r="94" spans="1:9" ht="15" x14ac:dyDescent="0.2">
      <c r="A94" s="243"/>
      <c r="B94" s="244"/>
      <c r="C94" s="120" t="s">
        <v>109</v>
      </c>
      <c r="D94" s="120" t="s">
        <v>110</v>
      </c>
      <c r="E94" s="120"/>
      <c r="F94" s="120"/>
      <c r="G94" s="120"/>
      <c r="H94" s="120"/>
      <c r="I94" s="85"/>
    </row>
    <row r="95" spans="1:9" ht="15" x14ac:dyDescent="0.2">
      <c r="A95" s="121" t="s">
        <v>111</v>
      </c>
      <c r="B95" s="122"/>
      <c r="C95" s="123">
        <f>SUM(H86+G64+F71+L12)</f>
        <v>769.76629705223468</v>
      </c>
      <c r="D95" s="124">
        <v>16</v>
      </c>
      <c r="E95" s="125"/>
      <c r="F95" s="125"/>
      <c r="G95" s="125">
        <v>3.14</v>
      </c>
      <c r="H95" s="126">
        <f>SUM(C95*D95*G95)</f>
        <v>38673.058763904271</v>
      </c>
      <c r="I95" s="85"/>
    </row>
    <row r="96" spans="1:9" ht="15" x14ac:dyDescent="0.2">
      <c r="A96" s="241" t="s">
        <v>112</v>
      </c>
      <c r="B96" s="242"/>
      <c r="C96" s="120">
        <v>0</v>
      </c>
      <c r="D96" s="120">
        <v>5407</v>
      </c>
      <c r="E96" s="125"/>
      <c r="F96" s="120"/>
      <c r="G96" s="125">
        <v>3.14</v>
      </c>
      <c r="H96" s="125">
        <f>SUM(C96*D96*G96)</f>
        <v>0</v>
      </c>
      <c r="I96" s="85"/>
    </row>
    <row r="97" spans="7:9" x14ac:dyDescent="0.2">
      <c r="G97" s="127" t="s">
        <v>113</v>
      </c>
      <c r="H97" s="128">
        <f>SUM(H95:H96)</f>
        <v>38673.058763904271</v>
      </c>
      <c r="I97" s="85"/>
    </row>
  </sheetData>
  <mergeCells count="11">
    <mergeCell ref="A73:G75"/>
    <mergeCell ref="A1:G1"/>
    <mergeCell ref="A14:G16"/>
    <mergeCell ref="A24:G26"/>
    <mergeCell ref="A54:G56"/>
    <mergeCell ref="A66:G68"/>
    <mergeCell ref="A89:G89"/>
    <mergeCell ref="A90:G90"/>
    <mergeCell ref="A91:G91"/>
    <mergeCell ref="A94:B94"/>
    <mergeCell ref="A96:B9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workbookViewId="0">
      <selection activeCell="I63" sqref="I63"/>
    </sheetView>
  </sheetViews>
  <sheetFormatPr defaultRowHeight="12.75" x14ac:dyDescent="0.2"/>
  <cols>
    <col min="1" max="1" width="15.5703125" style="85" customWidth="1"/>
    <col min="2" max="2" width="9.42578125" style="85" customWidth="1"/>
    <col min="3" max="3" width="17" style="84" customWidth="1"/>
    <col min="4" max="5" width="16.140625" style="84" customWidth="1"/>
    <col min="6" max="6" width="14.5703125" style="84" customWidth="1"/>
    <col min="7" max="7" width="12.42578125" style="84" customWidth="1"/>
    <col min="8" max="8" width="12.85546875" style="84" customWidth="1"/>
    <col min="9" max="9" width="10.7109375" style="84" customWidth="1"/>
    <col min="10" max="11" width="10.140625" style="85" customWidth="1"/>
    <col min="12" max="12" width="15.85546875" style="85" customWidth="1"/>
    <col min="13" max="256" width="9.140625" style="85"/>
    <col min="257" max="257" width="15.5703125" style="85" customWidth="1"/>
    <col min="258" max="258" width="9.42578125" style="85" customWidth="1"/>
    <col min="259" max="259" width="17" style="85" customWidth="1"/>
    <col min="260" max="261" width="16.140625" style="85" customWidth="1"/>
    <col min="262" max="262" width="14.5703125" style="85" customWidth="1"/>
    <col min="263" max="263" width="12.42578125" style="85" customWidth="1"/>
    <col min="264" max="264" width="12.85546875" style="85" customWidth="1"/>
    <col min="265" max="265" width="10.7109375" style="85" customWidth="1"/>
    <col min="266" max="267" width="10.140625" style="85" customWidth="1"/>
    <col min="268" max="268" width="15.85546875" style="85" customWidth="1"/>
    <col min="269" max="512" width="9.140625" style="85"/>
    <col min="513" max="513" width="15.5703125" style="85" customWidth="1"/>
    <col min="514" max="514" width="9.42578125" style="85" customWidth="1"/>
    <col min="515" max="515" width="17" style="85" customWidth="1"/>
    <col min="516" max="517" width="16.140625" style="85" customWidth="1"/>
    <col min="518" max="518" width="14.5703125" style="85" customWidth="1"/>
    <col min="519" max="519" width="12.42578125" style="85" customWidth="1"/>
    <col min="520" max="520" width="12.85546875" style="85" customWidth="1"/>
    <col min="521" max="521" width="10.7109375" style="85" customWidth="1"/>
    <col min="522" max="523" width="10.140625" style="85" customWidth="1"/>
    <col min="524" max="524" width="15.85546875" style="85" customWidth="1"/>
    <col min="525" max="768" width="9.140625" style="85"/>
    <col min="769" max="769" width="15.5703125" style="85" customWidth="1"/>
    <col min="770" max="770" width="9.42578125" style="85" customWidth="1"/>
    <col min="771" max="771" width="17" style="85" customWidth="1"/>
    <col min="772" max="773" width="16.140625" style="85" customWidth="1"/>
    <col min="774" max="774" width="14.5703125" style="85" customWidth="1"/>
    <col min="775" max="775" width="12.42578125" style="85" customWidth="1"/>
    <col min="776" max="776" width="12.85546875" style="85" customWidth="1"/>
    <col min="777" max="777" width="10.7109375" style="85" customWidth="1"/>
    <col min="778" max="779" width="10.140625" style="85" customWidth="1"/>
    <col min="780" max="780" width="15.85546875" style="85" customWidth="1"/>
    <col min="781" max="1024" width="9.140625" style="85"/>
    <col min="1025" max="1025" width="15.5703125" style="85" customWidth="1"/>
    <col min="1026" max="1026" width="9.42578125" style="85" customWidth="1"/>
    <col min="1027" max="1027" width="17" style="85" customWidth="1"/>
    <col min="1028" max="1029" width="16.140625" style="85" customWidth="1"/>
    <col min="1030" max="1030" width="14.5703125" style="85" customWidth="1"/>
    <col min="1031" max="1031" width="12.42578125" style="85" customWidth="1"/>
    <col min="1032" max="1032" width="12.85546875" style="85" customWidth="1"/>
    <col min="1033" max="1033" width="10.7109375" style="85" customWidth="1"/>
    <col min="1034" max="1035" width="10.140625" style="85" customWidth="1"/>
    <col min="1036" max="1036" width="15.85546875" style="85" customWidth="1"/>
    <col min="1037" max="1280" width="9.140625" style="85"/>
    <col min="1281" max="1281" width="15.5703125" style="85" customWidth="1"/>
    <col min="1282" max="1282" width="9.42578125" style="85" customWidth="1"/>
    <col min="1283" max="1283" width="17" style="85" customWidth="1"/>
    <col min="1284" max="1285" width="16.140625" style="85" customWidth="1"/>
    <col min="1286" max="1286" width="14.5703125" style="85" customWidth="1"/>
    <col min="1287" max="1287" width="12.42578125" style="85" customWidth="1"/>
    <col min="1288" max="1288" width="12.85546875" style="85" customWidth="1"/>
    <col min="1289" max="1289" width="10.7109375" style="85" customWidth="1"/>
    <col min="1290" max="1291" width="10.140625" style="85" customWidth="1"/>
    <col min="1292" max="1292" width="15.85546875" style="85" customWidth="1"/>
    <col min="1293" max="1536" width="9.140625" style="85"/>
    <col min="1537" max="1537" width="15.5703125" style="85" customWidth="1"/>
    <col min="1538" max="1538" width="9.42578125" style="85" customWidth="1"/>
    <col min="1539" max="1539" width="17" style="85" customWidth="1"/>
    <col min="1540" max="1541" width="16.140625" style="85" customWidth="1"/>
    <col min="1542" max="1542" width="14.5703125" style="85" customWidth="1"/>
    <col min="1543" max="1543" width="12.42578125" style="85" customWidth="1"/>
    <col min="1544" max="1544" width="12.85546875" style="85" customWidth="1"/>
    <col min="1545" max="1545" width="10.7109375" style="85" customWidth="1"/>
    <col min="1546" max="1547" width="10.140625" style="85" customWidth="1"/>
    <col min="1548" max="1548" width="15.85546875" style="85" customWidth="1"/>
    <col min="1549" max="1792" width="9.140625" style="85"/>
    <col min="1793" max="1793" width="15.5703125" style="85" customWidth="1"/>
    <col min="1794" max="1794" width="9.42578125" style="85" customWidth="1"/>
    <col min="1795" max="1795" width="17" style="85" customWidth="1"/>
    <col min="1796" max="1797" width="16.140625" style="85" customWidth="1"/>
    <col min="1798" max="1798" width="14.5703125" style="85" customWidth="1"/>
    <col min="1799" max="1799" width="12.42578125" style="85" customWidth="1"/>
    <col min="1800" max="1800" width="12.85546875" style="85" customWidth="1"/>
    <col min="1801" max="1801" width="10.7109375" style="85" customWidth="1"/>
    <col min="1802" max="1803" width="10.140625" style="85" customWidth="1"/>
    <col min="1804" max="1804" width="15.85546875" style="85" customWidth="1"/>
    <col min="1805" max="2048" width="9.140625" style="85"/>
    <col min="2049" max="2049" width="15.5703125" style="85" customWidth="1"/>
    <col min="2050" max="2050" width="9.42578125" style="85" customWidth="1"/>
    <col min="2051" max="2051" width="17" style="85" customWidth="1"/>
    <col min="2052" max="2053" width="16.140625" style="85" customWidth="1"/>
    <col min="2054" max="2054" width="14.5703125" style="85" customWidth="1"/>
    <col min="2055" max="2055" width="12.42578125" style="85" customWidth="1"/>
    <col min="2056" max="2056" width="12.85546875" style="85" customWidth="1"/>
    <col min="2057" max="2057" width="10.7109375" style="85" customWidth="1"/>
    <col min="2058" max="2059" width="10.140625" style="85" customWidth="1"/>
    <col min="2060" max="2060" width="15.85546875" style="85" customWidth="1"/>
    <col min="2061" max="2304" width="9.140625" style="85"/>
    <col min="2305" max="2305" width="15.5703125" style="85" customWidth="1"/>
    <col min="2306" max="2306" width="9.42578125" style="85" customWidth="1"/>
    <col min="2307" max="2307" width="17" style="85" customWidth="1"/>
    <col min="2308" max="2309" width="16.140625" style="85" customWidth="1"/>
    <col min="2310" max="2310" width="14.5703125" style="85" customWidth="1"/>
    <col min="2311" max="2311" width="12.42578125" style="85" customWidth="1"/>
    <col min="2312" max="2312" width="12.85546875" style="85" customWidth="1"/>
    <col min="2313" max="2313" width="10.7109375" style="85" customWidth="1"/>
    <col min="2314" max="2315" width="10.140625" style="85" customWidth="1"/>
    <col min="2316" max="2316" width="15.85546875" style="85" customWidth="1"/>
    <col min="2317" max="2560" width="9.140625" style="85"/>
    <col min="2561" max="2561" width="15.5703125" style="85" customWidth="1"/>
    <col min="2562" max="2562" width="9.42578125" style="85" customWidth="1"/>
    <col min="2563" max="2563" width="17" style="85" customWidth="1"/>
    <col min="2564" max="2565" width="16.140625" style="85" customWidth="1"/>
    <col min="2566" max="2566" width="14.5703125" style="85" customWidth="1"/>
    <col min="2567" max="2567" width="12.42578125" style="85" customWidth="1"/>
    <col min="2568" max="2568" width="12.85546875" style="85" customWidth="1"/>
    <col min="2569" max="2569" width="10.7109375" style="85" customWidth="1"/>
    <col min="2570" max="2571" width="10.140625" style="85" customWidth="1"/>
    <col min="2572" max="2572" width="15.85546875" style="85" customWidth="1"/>
    <col min="2573" max="2816" width="9.140625" style="85"/>
    <col min="2817" max="2817" width="15.5703125" style="85" customWidth="1"/>
    <col min="2818" max="2818" width="9.42578125" style="85" customWidth="1"/>
    <col min="2819" max="2819" width="17" style="85" customWidth="1"/>
    <col min="2820" max="2821" width="16.140625" style="85" customWidth="1"/>
    <col min="2822" max="2822" width="14.5703125" style="85" customWidth="1"/>
    <col min="2823" max="2823" width="12.42578125" style="85" customWidth="1"/>
    <col min="2824" max="2824" width="12.85546875" style="85" customWidth="1"/>
    <col min="2825" max="2825" width="10.7109375" style="85" customWidth="1"/>
    <col min="2826" max="2827" width="10.140625" style="85" customWidth="1"/>
    <col min="2828" max="2828" width="15.85546875" style="85" customWidth="1"/>
    <col min="2829" max="3072" width="9.140625" style="85"/>
    <col min="3073" max="3073" width="15.5703125" style="85" customWidth="1"/>
    <col min="3074" max="3074" width="9.42578125" style="85" customWidth="1"/>
    <col min="3075" max="3075" width="17" style="85" customWidth="1"/>
    <col min="3076" max="3077" width="16.140625" style="85" customWidth="1"/>
    <col min="3078" max="3078" width="14.5703125" style="85" customWidth="1"/>
    <col min="3079" max="3079" width="12.42578125" style="85" customWidth="1"/>
    <col min="3080" max="3080" width="12.85546875" style="85" customWidth="1"/>
    <col min="3081" max="3081" width="10.7109375" style="85" customWidth="1"/>
    <col min="3082" max="3083" width="10.140625" style="85" customWidth="1"/>
    <col min="3084" max="3084" width="15.85546875" style="85" customWidth="1"/>
    <col min="3085" max="3328" width="9.140625" style="85"/>
    <col min="3329" max="3329" width="15.5703125" style="85" customWidth="1"/>
    <col min="3330" max="3330" width="9.42578125" style="85" customWidth="1"/>
    <col min="3331" max="3331" width="17" style="85" customWidth="1"/>
    <col min="3332" max="3333" width="16.140625" style="85" customWidth="1"/>
    <col min="3334" max="3334" width="14.5703125" style="85" customWidth="1"/>
    <col min="3335" max="3335" width="12.42578125" style="85" customWidth="1"/>
    <col min="3336" max="3336" width="12.85546875" style="85" customWidth="1"/>
    <col min="3337" max="3337" width="10.7109375" style="85" customWidth="1"/>
    <col min="3338" max="3339" width="10.140625" style="85" customWidth="1"/>
    <col min="3340" max="3340" width="15.85546875" style="85" customWidth="1"/>
    <col min="3341" max="3584" width="9.140625" style="85"/>
    <col min="3585" max="3585" width="15.5703125" style="85" customWidth="1"/>
    <col min="3586" max="3586" width="9.42578125" style="85" customWidth="1"/>
    <col min="3587" max="3587" width="17" style="85" customWidth="1"/>
    <col min="3588" max="3589" width="16.140625" style="85" customWidth="1"/>
    <col min="3590" max="3590" width="14.5703125" style="85" customWidth="1"/>
    <col min="3591" max="3591" width="12.42578125" style="85" customWidth="1"/>
    <col min="3592" max="3592" width="12.85546875" style="85" customWidth="1"/>
    <col min="3593" max="3593" width="10.7109375" style="85" customWidth="1"/>
    <col min="3594" max="3595" width="10.140625" style="85" customWidth="1"/>
    <col min="3596" max="3596" width="15.85546875" style="85" customWidth="1"/>
    <col min="3597" max="3840" width="9.140625" style="85"/>
    <col min="3841" max="3841" width="15.5703125" style="85" customWidth="1"/>
    <col min="3842" max="3842" width="9.42578125" style="85" customWidth="1"/>
    <col min="3843" max="3843" width="17" style="85" customWidth="1"/>
    <col min="3844" max="3845" width="16.140625" style="85" customWidth="1"/>
    <col min="3846" max="3846" width="14.5703125" style="85" customWidth="1"/>
    <col min="3847" max="3847" width="12.42578125" style="85" customWidth="1"/>
    <col min="3848" max="3848" width="12.85546875" style="85" customWidth="1"/>
    <col min="3849" max="3849" width="10.7109375" style="85" customWidth="1"/>
    <col min="3850" max="3851" width="10.140625" style="85" customWidth="1"/>
    <col min="3852" max="3852" width="15.85546875" style="85" customWidth="1"/>
    <col min="3853" max="4096" width="9.140625" style="85"/>
    <col min="4097" max="4097" width="15.5703125" style="85" customWidth="1"/>
    <col min="4098" max="4098" width="9.42578125" style="85" customWidth="1"/>
    <col min="4099" max="4099" width="17" style="85" customWidth="1"/>
    <col min="4100" max="4101" width="16.140625" style="85" customWidth="1"/>
    <col min="4102" max="4102" width="14.5703125" style="85" customWidth="1"/>
    <col min="4103" max="4103" width="12.42578125" style="85" customWidth="1"/>
    <col min="4104" max="4104" width="12.85546875" style="85" customWidth="1"/>
    <col min="4105" max="4105" width="10.7109375" style="85" customWidth="1"/>
    <col min="4106" max="4107" width="10.140625" style="85" customWidth="1"/>
    <col min="4108" max="4108" width="15.85546875" style="85" customWidth="1"/>
    <col min="4109" max="4352" width="9.140625" style="85"/>
    <col min="4353" max="4353" width="15.5703125" style="85" customWidth="1"/>
    <col min="4354" max="4354" width="9.42578125" style="85" customWidth="1"/>
    <col min="4355" max="4355" width="17" style="85" customWidth="1"/>
    <col min="4356" max="4357" width="16.140625" style="85" customWidth="1"/>
    <col min="4358" max="4358" width="14.5703125" style="85" customWidth="1"/>
    <col min="4359" max="4359" width="12.42578125" style="85" customWidth="1"/>
    <col min="4360" max="4360" width="12.85546875" style="85" customWidth="1"/>
    <col min="4361" max="4361" width="10.7109375" style="85" customWidth="1"/>
    <col min="4362" max="4363" width="10.140625" style="85" customWidth="1"/>
    <col min="4364" max="4364" width="15.85546875" style="85" customWidth="1"/>
    <col min="4365" max="4608" width="9.140625" style="85"/>
    <col min="4609" max="4609" width="15.5703125" style="85" customWidth="1"/>
    <col min="4610" max="4610" width="9.42578125" style="85" customWidth="1"/>
    <col min="4611" max="4611" width="17" style="85" customWidth="1"/>
    <col min="4612" max="4613" width="16.140625" style="85" customWidth="1"/>
    <col min="4614" max="4614" width="14.5703125" style="85" customWidth="1"/>
    <col min="4615" max="4615" width="12.42578125" style="85" customWidth="1"/>
    <col min="4616" max="4616" width="12.85546875" style="85" customWidth="1"/>
    <col min="4617" max="4617" width="10.7109375" style="85" customWidth="1"/>
    <col min="4618" max="4619" width="10.140625" style="85" customWidth="1"/>
    <col min="4620" max="4620" width="15.85546875" style="85" customWidth="1"/>
    <col min="4621" max="4864" width="9.140625" style="85"/>
    <col min="4865" max="4865" width="15.5703125" style="85" customWidth="1"/>
    <col min="4866" max="4866" width="9.42578125" style="85" customWidth="1"/>
    <col min="4867" max="4867" width="17" style="85" customWidth="1"/>
    <col min="4868" max="4869" width="16.140625" style="85" customWidth="1"/>
    <col min="4870" max="4870" width="14.5703125" style="85" customWidth="1"/>
    <col min="4871" max="4871" width="12.42578125" style="85" customWidth="1"/>
    <col min="4872" max="4872" width="12.85546875" style="85" customWidth="1"/>
    <col min="4873" max="4873" width="10.7109375" style="85" customWidth="1"/>
    <col min="4874" max="4875" width="10.140625" style="85" customWidth="1"/>
    <col min="4876" max="4876" width="15.85546875" style="85" customWidth="1"/>
    <col min="4877" max="5120" width="9.140625" style="85"/>
    <col min="5121" max="5121" width="15.5703125" style="85" customWidth="1"/>
    <col min="5122" max="5122" width="9.42578125" style="85" customWidth="1"/>
    <col min="5123" max="5123" width="17" style="85" customWidth="1"/>
    <col min="5124" max="5125" width="16.140625" style="85" customWidth="1"/>
    <col min="5126" max="5126" width="14.5703125" style="85" customWidth="1"/>
    <col min="5127" max="5127" width="12.42578125" style="85" customWidth="1"/>
    <col min="5128" max="5128" width="12.85546875" style="85" customWidth="1"/>
    <col min="5129" max="5129" width="10.7109375" style="85" customWidth="1"/>
    <col min="5130" max="5131" width="10.140625" style="85" customWidth="1"/>
    <col min="5132" max="5132" width="15.85546875" style="85" customWidth="1"/>
    <col min="5133" max="5376" width="9.140625" style="85"/>
    <col min="5377" max="5377" width="15.5703125" style="85" customWidth="1"/>
    <col min="5378" max="5378" width="9.42578125" style="85" customWidth="1"/>
    <col min="5379" max="5379" width="17" style="85" customWidth="1"/>
    <col min="5380" max="5381" width="16.140625" style="85" customWidth="1"/>
    <col min="5382" max="5382" width="14.5703125" style="85" customWidth="1"/>
    <col min="5383" max="5383" width="12.42578125" style="85" customWidth="1"/>
    <col min="5384" max="5384" width="12.85546875" style="85" customWidth="1"/>
    <col min="5385" max="5385" width="10.7109375" style="85" customWidth="1"/>
    <col min="5386" max="5387" width="10.140625" style="85" customWidth="1"/>
    <col min="5388" max="5388" width="15.85546875" style="85" customWidth="1"/>
    <col min="5389" max="5632" width="9.140625" style="85"/>
    <col min="5633" max="5633" width="15.5703125" style="85" customWidth="1"/>
    <col min="5634" max="5634" width="9.42578125" style="85" customWidth="1"/>
    <col min="5635" max="5635" width="17" style="85" customWidth="1"/>
    <col min="5636" max="5637" width="16.140625" style="85" customWidth="1"/>
    <col min="5638" max="5638" width="14.5703125" style="85" customWidth="1"/>
    <col min="5639" max="5639" width="12.42578125" style="85" customWidth="1"/>
    <col min="5640" max="5640" width="12.85546875" style="85" customWidth="1"/>
    <col min="5641" max="5641" width="10.7109375" style="85" customWidth="1"/>
    <col min="5642" max="5643" width="10.140625" style="85" customWidth="1"/>
    <col min="5644" max="5644" width="15.85546875" style="85" customWidth="1"/>
    <col min="5645" max="5888" width="9.140625" style="85"/>
    <col min="5889" max="5889" width="15.5703125" style="85" customWidth="1"/>
    <col min="5890" max="5890" width="9.42578125" style="85" customWidth="1"/>
    <col min="5891" max="5891" width="17" style="85" customWidth="1"/>
    <col min="5892" max="5893" width="16.140625" style="85" customWidth="1"/>
    <col min="5894" max="5894" width="14.5703125" style="85" customWidth="1"/>
    <col min="5895" max="5895" width="12.42578125" style="85" customWidth="1"/>
    <col min="5896" max="5896" width="12.85546875" style="85" customWidth="1"/>
    <col min="5897" max="5897" width="10.7109375" style="85" customWidth="1"/>
    <col min="5898" max="5899" width="10.140625" style="85" customWidth="1"/>
    <col min="5900" max="5900" width="15.85546875" style="85" customWidth="1"/>
    <col min="5901" max="6144" width="9.140625" style="85"/>
    <col min="6145" max="6145" width="15.5703125" style="85" customWidth="1"/>
    <col min="6146" max="6146" width="9.42578125" style="85" customWidth="1"/>
    <col min="6147" max="6147" width="17" style="85" customWidth="1"/>
    <col min="6148" max="6149" width="16.140625" style="85" customWidth="1"/>
    <col min="6150" max="6150" width="14.5703125" style="85" customWidth="1"/>
    <col min="6151" max="6151" width="12.42578125" style="85" customWidth="1"/>
    <col min="6152" max="6152" width="12.85546875" style="85" customWidth="1"/>
    <col min="6153" max="6153" width="10.7109375" style="85" customWidth="1"/>
    <col min="6154" max="6155" width="10.140625" style="85" customWidth="1"/>
    <col min="6156" max="6156" width="15.85546875" style="85" customWidth="1"/>
    <col min="6157" max="6400" width="9.140625" style="85"/>
    <col min="6401" max="6401" width="15.5703125" style="85" customWidth="1"/>
    <col min="6402" max="6402" width="9.42578125" style="85" customWidth="1"/>
    <col min="6403" max="6403" width="17" style="85" customWidth="1"/>
    <col min="6404" max="6405" width="16.140625" style="85" customWidth="1"/>
    <col min="6406" max="6406" width="14.5703125" style="85" customWidth="1"/>
    <col min="6407" max="6407" width="12.42578125" style="85" customWidth="1"/>
    <col min="6408" max="6408" width="12.85546875" style="85" customWidth="1"/>
    <col min="6409" max="6409" width="10.7109375" style="85" customWidth="1"/>
    <col min="6410" max="6411" width="10.140625" style="85" customWidth="1"/>
    <col min="6412" max="6412" width="15.85546875" style="85" customWidth="1"/>
    <col min="6413" max="6656" width="9.140625" style="85"/>
    <col min="6657" max="6657" width="15.5703125" style="85" customWidth="1"/>
    <col min="6658" max="6658" width="9.42578125" style="85" customWidth="1"/>
    <col min="6659" max="6659" width="17" style="85" customWidth="1"/>
    <col min="6660" max="6661" width="16.140625" style="85" customWidth="1"/>
    <col min="6662" max="6662" width="14.5703125" style="85" customWidth="1"/>
    <col min="6663" max="6663" width="12.42578125" style="85" customWidth="1"/>
    <col min="6664" max="6664" width="12.85546875" style="85" customWidth="1"/>
    <col min="6665" max="6665" width="10.7109375" style="85" customWidth="1"/>
    <col min="6666" max="6667" width="10.140625" style="85" customWidth="1"/>
    <col min="6668" max="6668" width="15.85546875" style="85" customWidth="1"/>
    <col min="6669" max="6912" width="9.140625" style="85"/>
    <col min="6913" max="6913" width="15.5703125" style="85" customWidth="1"/>
    <col min="6914" max="6914" width="9.42578125" style="85" customWidth="1"/>
    <col min="6915" max="6915" width="17" style="85" customWidth="1"/>
    <col min="6916" max="6917" width="16.140625" style="85" customWidth="1"/>
    <col min="6918" max="6918" width="14.5703125" style="85" customWidth="1"/>
    <col min="6919" max="6919" width="12.42578125" style="85" customWidth="1"/>
    <col min="6920" max="6920" width="12.85546875" style="85" customWidth="1"/>
    <col min="6921" max="6921" width="10.7109375" style="85" customWidth="1"/>
    <col min="6922" max="6923" width="10.140625" style="85" customWidth="1"/>
    <col min="6924" max="6924" width="15.85546875" style="85" customWidth="1"/>
    <col min="6925" max="7168" width="9.140625" style="85"/>
    <col min="7169" max="7169" width="15.5703125" style="85" customWidth="1"/>
    <col min="7170" max="7170" width="9.42578125" style="85" customWidth="1"/>
    <col min="7171" max="7171" width="17" style="85" customWidth="1"/>
    <col min="7172" max="7173" width="16.140625" style="85" customWidth="1"/>
    <col min="7174" max="7174" width="14.5703125" style="85" customWidth="1"/>
    <col min="7175" max="7175" width="12.42578125" style="85" customWidth="1"/>
    <col min="7176" max="7176" width="12.85546875" style="85" customWidth="1"/>
    <col min="7177" max="7177" width="10.7109375" style="85" customWidth="1"/>
    <col min="7178" max="7179" width="10.140625" style="85" customWidth="1"/>
    <col min="7180" max="7180" width="15.85546875" style="85" customWidth="1"/>
    <col min="7181" max="7424" width="9.140625" style="85"/>
    <col min="7425" max="7425" width="15.5703125" style="85" customWidth="1"/>
    <col min="7426" max="7426" width="9.42578125" style="85" customWidth="1"/>
    <col min="7427" max="7427" width="17" style="85" customWidth="1"/>
    <col min="7428" max="7429" width="16.140625" style="85" customWidth="1"/>
    <col min="7430" max="7430" width="14.5703125" style="85" customWidth="1"/>
    <col min="7431" max="7431" width="12.42578125" style="85" customWidth="1"/>
    <col min="7432" max="7432" width="12.85546875" style="85" customWidth="1"/>
    <col min="7433" max="7433" width="10.7109375" style="85" customWidth="1"/>
    <col min="7434" max="7435" width="10.140625" style="85" customWidth="1"/>
    <col min="7436" max="7436" width="15.85546875" style="85" customWidth="1"/>
    <col min="7437" max="7680" width="9.140625" style="85"/>
    <col min="7681" max="7681" width="15.5703125" style="85" customWidth="1"/>
    <col min="7682" max="7682" width="9.42578125" style="85" customWidth="1"/>
    <col min="7683" max="7683" width="17" style="85" customWidth="1"/>
    <col min="7684" max="7685" width="16.140625" style="85" customWidth="1"/>
    <col min="7686" max="7686" width="14.5703125" style="85" customWidth="1"/>
    <col min="7687" max="7687" width="12.42578125" style="85" customWidth="1"/>
    <col min="7688" max="7688" width="12.85546875" style="85" customWidth="1"/>
    <col min="7689" max="7689" width="10.7109375" style="85" customWidth="1"/>
    <col min="7690" max="7691" width="10.140625" style="85" customWidth="1"/>
    <col min="7692" max="7692" width="15.85546875" style="85" customWidth="1"/>
    <col min="7693" max="7936" width="9.140625" style="85"/>
    <col min="7937" max="7937" width="15.5703125" style="85" customWidth="1"/>
    <col min="7938" max="7938" width="9.42578125" style="85" customWidth="1"/>
    <col min="7939" max="7939" width="17" style="85" customWidth="1"/>
    <col min="7940" max="7941" width="16.140625" style="85" customWidth="1"/>
    <col min="7942" max="7942" width="14.5703125" style="85" customWidth="1"/>
    <col min="7943" max="7943" width="12.42578125" style="85" customWidth="1"/>
    <col min="7944" max="7944" width="12.85546875" style="85" customWidth="1"/>
    <col min="7945" max="7945" width="10.7109375" style="85" customWidth="1"/>
    <col min="7946" max="7947" width="10.140625" style="85" customWidth="1"/>
    <col min="7948" max="7948" width="15.85546875" style="85" customWidth="1"/>
    <col min="7949" max="8192" width="9.140625" style="85"/>
    <col min="8193" max="8193" width="15.5703125" style="85" customWidth="1"/>
    <col min="8194" max="8194" width="9.42578125" style="85" customWidth="1"/>
    <col min="8195" max="8195" width="17" style="85" customWidth="1"/>
    <col min="8196" max="8197" width="16.140625" style="85" customWidth="1"/>
    <col min="8198" max="8198" width="14.5703125" style="85" customWidth="1"/>
    <col min="8199" max="8199" width="12.42578125" style="85" customWidth="1"/>
    <col min="8200" max="8200" width="12.85546875" style="85" customWidth="1"/>
    <col min="8201" max="8201" width="10.7109375" style="85" customWidth="1"/>
    <col min="8202" max="8203" width="10.140625" style="85" customWidth="1"/>
    <col min="8204" max="8204" width="15.85546875" style="85" customWidth="1"/>
    <col min="8205" max="8448" width="9.140625" style="85"/>
    <col min="8449" max="8449" width="15.5703125" style="85" customWidth="1"/>
    <col min="8450" max="8450" width="9.42578125" style="85" customWidth="1"/>
    <col min="8451" max="8451" width="17" style="85" customWidth="1"/>
    <col min="8452" max="8453" width="16.140625" style="85" customWidth="1"/>
    <col min="8454" max="8454" width="14.5703125" style="85" customWidth="1"/>
    <col min="8455" max="8455" width="12.42578125" style="85" customWidth="1"/>
    <col min="8456" max="8456" width="12.85546875" style="85" customWidth="1"/>
    <col min="8457" max="8457" width="10.7109375" style="85" customWidth="1"/>
    <col min="8458" max="8459" width="10.140625" style="85" customWidth="1"/>
    <col min="8460" max="8460" width="15.85546875" style="85" customWidth="1"/>
    <col min="8461" max="8704" width="9.140625" style="85"/>
    <col min="8705" max="8705" width="15.5703125" style="85" customWidth="1"/>
    <col min="8706" max="8706" width="9.42578125" style="85" customWidth="1"/>
    <col min="8707" max="8707" width="17" style="85" customWidth="1"/>
    <col min="8708" max="8709" width="16.140625" style="85" customWidth="1"/>
    <col min="8710" max="8710" width="14.5703125" style="85" customWidth="1"/>
    <col min="8711" max="8711" width="12.42578125" style="85" customWidth="1"/>
    <col min="8712" max="8712" width="12.85546875" style="85" customWidth="1"/>
    <col min="8713" max="8713" width="10.7109375" style="85" customWidth="1"/>
    <col min="8714" max="8715" width="10.140625" style="85" customWidth="1"/>
    <col min="8716" max="8716" width="15.85546875" style="85" customWidth="1"/>
    <col min="8717" max="8960" width="9.140625" style="85"/>
    <col min="8961" max="8961" width="15.5703125" style="85" customWidth="1"/>
    <col min="8962" max="8962" width="9.42578125" style="85" customWidth="1"/>
    <col min="8963" max="8963" width="17" style="85" customWidth="1"/>
    <col min="8964" max="8965" width="16.140625" style="85" customWidth="1"/>
    <col min="8966" max="8966" width="14.5703125" style="85" customWidth="1"/>
    <col min="8967" max="8967" width="12.42578125" style="85" customWidth="1"/>
    <col min="8968" max="8968" width="12.85546875" style="85" customWidth="1"/>
    <col min="8969" max="8969" width="10.7109375" style="85" customWidth="1"/>
    <col min="8970" max="8971" width="10.140625" style="85" customWidth="1"/>
    <col min="8972" max="8972" width="15.85546875" style="85" customWidth="1"/>
    <col min="8973" max="9216" width="9.140625" style="85"/>
    <col min="9217" max="9217" width="15.5703125" style="85" customWidth="1"/>
    <col min="9218" max="9218" width="9.42578125" style="85" customWidth="1"/>
    <col min="9219" max="9219" width="17" style="85" customWidth="1"/>
    <col min="9220" max="9221" width="16.140625" style="85" customWidth="1"/>
    <col min="9222" max="9222" width="14.5703125" style="85" customWidth="1"/>
    <col min="9223" max="9223" width="12.42578125" style="85" customWidth="1"/>
    <col min="9224" max="9224" width="12.85546875" style="85" customWidth="1"/>
    <col min="9225" max="9225" width="10.7109375" style="85" customWidth="1"/>
    <col min="9226" max="9227" width="10.140625" style="85" customWidth="1"/>
    <col min="9228" max="9228" width="15.85546875" style="85" customWidth="1"/>
    <col min="9229" max="9472" width="9.140625" style="85"/>
    <col min="9473" max="9473" width="15.5703125" style="85" customWidth="1"/>
    <col min="9474" max="9474" width="9.42578125" style="85" customWidth="1"/>
    <col min="9475" max="9475" width="17" style="85" customWidth="1"/>
    <col min="9476" max="9477" width="16.140625" style="85" customWidth="1"/>
    <col min="9478" max="9478" width="14.5703125" style="85" customWidth="1"/>
    <col min="9479" max="9479" width="12.42578125" style="85" customWidth="1"/>
    <col min="9480" max="9480" width="12.85546875" style="85" customWidth="1"/>
    <col min="9481" max="9481" width="10.7109375" style="85" customWidth="1"/>
    <col min="9482" max="9483" width="10.140625" style="85" customWidth="1"/>
    <col min="9484" max="9484" width="15.85546875" style="85" customWidth="1"/>
    <col min="9485" max="9728" width="9.140625" style="85"/>
    <col min="9729" max="9729" width="15.5703125" style="85" customWidth="1"/>
    <col min="9730" max="9730" width="9.42578125" style="85" customWidth="1"/>
    <col min="9731" max="9731" width="17" style="85" customWidth="1"/>
    <col min="9732" max="9733" width="16.140625" style="85" customWidth="1"/>
    <col min="9734" max="9734" width="14.5703125" style="85" customWidth="1"/>
    <col min="9735" max="9735" width="12.42578125" style="85" customWidth="1"/>
    <col min="9736" max="9736" width="12.85546875" style="85" customWidth="1"/>
    <col min="9737" max="9737" width="10.7109375" style="85" customWidth="1"/>
    <col min="9738" max="9739" width="10.140625" style="85" customWidth="1"/>
    <col min="9740" max="9740" width="15.85546875" style="85" customWidth="1"/>
    <col min="9741" max="9984" width="9.140625" style="85"/>
    <col min="9985" max="9985" width="15.5703125" style="85" customWidth="1"/>
    <col min="9986" max="9986" width="9.42578125" style="85" customWidth="1"/>
    <col min="9987" max="9987" width="17" style="85" customWidth="1"/>
    <col min="9988" max="9989" width="16.140625" style="85" customWidth="1"/>
    <col min="9990" max="9990" width="14.5703125" style="85" customWidth="1"/>
    <col min="9991" max="9991" width="12.42578125" style="85" customWidth="1"/>
    <col min="9992" max="9992" width="12.85546875" style="85" customWidth="1"/>
    <col min="9993" max="9993" width="10.7109375" style="85" customWidth="1"/>
    <col min="9994" max="9995" width="10.140625" style="85" customWidth="1"/>
    <col min="9996" max="9996" width="15.85546875" style="85" customWidth="1"/>
    <col min="9997" max="10240" width="9.140625" style="85"/>
    <col min="10241" max="10241" width="15.5703125" style="85" customWidth="1"/>
    <col min="10242" max="10242" width="9.42578125" style="85" customWidth="1"/>
    <col min="10243" max="10243" width="17" style="85" customWidth="1"/>
    <col min="10244" max="10245" width="16.140625" style="85" customWidth="1"/>
    <col min="10246" max="10246" width="14.5703125" style="85" customWidth="1"/>
    <col min="10247" max="10247" width="12.42578125" style="85" customWidth="1"/>
    <col min="10248" max="10248" width="12.85546875" style="85" customWidth="1"/>
    <col min="10249" max="10249" width="10.7109375" style="85" customWidth="1"/>
    <col min="10250" max="10251" width="10.140625" style="85" customWidth="1"/>
    <col min="10252" max="10252" width="15.85546875" style="85" customWidth="1"/>
    <col min="10253" max="10496" width="9.140625" style="85"/>
    <col min="10497" max="10497" width="15.5703125" style="85" customWidth="1"/>
    <col min="10498" max="10498" width="9.42578125" style="85" customWidth="1"/>
    <col min="10499" max="10499" width="17" style="85" customWidth="1"/>
    <col min="10500" max="10501" width="16.140625" style="85" customWidth="1"/>
    <col min="10502" max="10502" width="14.5703125" style="85" customWidth="1"/>
    <col min="10503" max="10503" width="12.42578125" style="85" customWidth="1"/>
    <col min="10504" max="10504" width="12.85546875" style="85" customWidth="1"/>
    <col min="10505" max="10505" width="10.7109375" style="85" customWidth="1"/>
    <col min="10506" max="10507" width="10.140625" style="85" customWidth="1"/>
    <col min="10508" max="10508" width="15.85546875" style="85" customWidth="1"/>
    <col min="10509" max="10752" width="9.140625" style="85"/>
    <col min="10753" max="10753" width="15.5703125" style="85" customWidth="1"/>
    <col min="10754" max="10754" width="9.42578125" style="85" customWidth="1"/>
    <col min="10755" max="10755" width="17" style="85" customWidth="1"/>
    <col min="10756" max="10757" width="16.140625" style="85" customWidth="1"/>
    <col min="10758" max="10758" width="14.5703125" style="85" customWidth="1"/>
    <col min="10759" max="10759" width="12.42578125" style="85" customWidth="1"/>
    <col min="10760" max="10760" width="12.85546875" style="85" customWidth="1"/>
    <col min="10761" max="10761" width="10.7109375" style="85" customWidth="1"/>
    <col min="10762" max="10763" width="10.140625" style="85" customWidth="1"/>
    <col min="10764" max="10764" width="15.85546875" style="85" customWidth="1"/>
    <col min="10765" max="11008" width="9.140625" style="85"/>
    <col min="11009" max="11009" width="15.5703125" style="85" customWidth="1"/>
    <col min="11010" max="11010" width="9.42578125" style="85" customWidth="1"/>
    <col min="11011" max="11011" width="17" style="85" customWidth="1"/>
    <col min="11012" max="11013" width="16.140625" style="85" customWidth="1"/>
    <col min="11014" max="11014" width="14.5703125" style="85" customWidth="1"/>
    <col min="11015" max="11015" width="12.42578125" style="85" customWidth="1"/>
    <col min="11016" max="11016" width="12.85546875" style="85" customWidth="1"/>
    <col min="11017" max="11017" width="10.7109375" style="85" customWidth="1"/>
    <col min="11018" max="11019" width="10.140625" style="85" customWidth="1"/>
    <col min="11020" max="11020" width="15.85546875" style="85" customWidth="1"/>
    <col min="11021" max="11264" width="9.140625" style="85"/>
    <col min="11265" max="11265" width="15.5703125" style="85" customWidth="1"/>
    <col min="11266" max="11266" width="9.42578125" style="85" customWidth="1"/>
    <col min="11267" max="11267" width="17" style="85" customWidth="1"/>
    <col min="11268" max="11269" width="16.140625" style="85" customWidth="1"/>
    <col min="11270" max="11270" width="14.5703125" style="85" customWidth="1"/>
    <col min="11271" max="11271" width="12.42578125" style="85" customWidth="1"/>
    <col min="11272" max="11272" width="12.85546875" style="85" customWidth="1"/>
    <col min="11273" max="11273" width="10.7109375" style="85" customWidth="1"/>
    <col min="11274" max="11275" width="10.140625" style="85" customWidth="1"/>
    <col min="11276" max="11276" width="15.85546875" style="85" customWidth="1"/>
    <col min="11277" max="11520" width="9.140625" style="85"/>
    <col min="11521" max="11521" width="15.5703125" style="85" customWidth="1"/>
    <col min="11522" max="11522" width="9.42578125" style="85" customWidth="1"/>
    <col min="11523" max="11523" width="17" style="85" customWidth="1"/>
    <col min="11524" max="11525" width="16.140625" style="85" customWidth="1"/>
    <col min="11526" max="11526" width="14.5703125" style="85" customWidth="1"/>
    <col min="11527" max="11527" width="12.42578125" style="85" customWidth="1"/>
    <col min="11528" max="11528" width="12.85546875" style="85" customWidth="1"/>
    <col min="11529" max="11529" width="10.7109375" style="85" customWidth="1"/>
    <col min="11530" max="11531" width="10.140625" style="85" customWidth="1"/>
    <col min="11532" max="11532" width="15.85546875" style="85" customWidth="1"/>
    <col min="11533" max="11776" width="9.140625" style="85"/>
    <col min="11777" max="11777" width="15.5703125" style="85" customWidth="1"/>
    <col min="11778" max="11778" width="9.42578125" style="85" customWidth="1"/>
    <col min="11779" max="11779" width="17" style="85" customWidth="1"/>
    <col min="11780" max="11781" width="16.140625" style="85" customWidth="1"/>
    <col min="11782" max="11782" width="14.5703125" style="85" customWidth="1"/>
    <col min="11783" max="11783" width="12.42578125" style="85" customWidth="1"/>
    <col min="11784" max="11784" width="12.85546875" style="85" customWidth="1"/>
    <col min="11785" max="11785" width="10.7109375" style="85" customWidth="1"/>
    <col min="11786" max="11787" width="10.140625" style="85" customWidth="1"/>
    <col min="11788" max="11788" width="15.85546875" style="85" customWidth="1"/>
    <col min="11789" max="12032" width="9.140625" style="85"/>
    <col min="12033" max="12033" width="15.5703125" style="85" customWidth="1"/>
    <col min="12034" max="12034" width="9.42578125" style="85" customWidth="1"/>
    <col min="12035" max="12035" width="17" style="85" customWidth="1"/>
    <col min="12036" max="12037" width="16.140625" style="85" customWidth="1"/>
    <col min="12038" max="12038" width="14.5703125" style="85" customWidth="1"/>
    <col min="12039" max="12039" width="12.42578125" style="85" customWidth="1"/>
    <col min="12040" max="12040" width="12.85546875" style="85" customWidth="1"/>
    <col min="12041" max="12041" width="10.7109375" style="85" customWidth="1"/>
    <col min="12042" max="12043" width="10.140625" style="85" customWidth="1"/>
    <col min="12044" max="12044" width="15.85546875" style="85" customWidth="1"/>
    <col min="12045" max="12288" width="9.140625" style="85"/>
    <col min="12289" max="12289" width="15.5703125" style="85" customWidth="1"/>
    <col min="12290" max="12290" width="9.42578125" style="85" customWidth="1"/>
    <col min="12291" max="12291" width="17" style="85" customWidth="1"/>
    <col min="12292" max="12293" width="16.140625" style="85" customWidth="1"/>
    <col min="12294" max="12294" width="14.5703125" style="85" customWidth="1"/>
    <col min="12295" max="12295" width="12.42578125" style="85" customWidth="1"/>
    <col min="12296" max="12296" width="12.85546875" style="85" customWidth="1"/>
    <col min="12297" max="12297" width="10.7109375" style="85" customWidth="1"/>
    <col min="12298" max="12299" width="10.140625" style="85" customWidth="1"/>
    <col min="12300" max="12300" width="15.85546875" style="85" customWidth="1"/>
    <col min="12301" max="12544" width="9.140625" style="85"/>
    <col min="12545" max="12545" width="15.5703125" style="85" customWidth="1"/>
    <col min="12546" max="12546" width="9.42578125" style="85" customWidth="1"/>
    <col min="12547" max="12547" width="17" style="85" customWidth="1"/>
    <col min="12548" max="12549" width="16.140625" style="85" customWidth="1"/>
    <col min="12550" max="12550" width="14.5703125" style="85" customWidth="1"/>
    <col min="12551" max="12551" width="12.42578125" style="85" customWidth="1"/>
    <col min="12552" max="12552" width="12.85546875" style="85" customWidth="1"/>
    <col min="12553" max="12553" width="10.7109375" style="85" customWidth="1"/>
    <col min="12554" max="12555" width="10.140625" style="85" customWidth="1"/>
    <col min="12556" max="12556" width="15.85546875" style="85" customWidth="1"/>
    <col min="12557" max="12800" width="9.140625" style="85"/>
    <col min="12801" max="12801" width="15.5703125" style="85" customWidth="1"/>
    <col min="12802" max="12802" width="9.42578125" style="85" customWidth="1"/>
    <col min="12803" max="12803" width="17" style="85" customWidth="1"/>
    <col min="12804" max="12805" width="16.140625" style="85" customWidth="1"/>
    <col min="12806" max="12806" width="14.5703125" style="85" customWidth="1"/>
    <col min="12807" max="12807" width="12.42578125" style="85" customWidth="1"/>
    <col min="12808" max="12808" width="12.85546875" style="85" customWidth="1"/>
    <col min="12809" max="12809" width="10.7109375" style="85" customWidth="1"/>
    <col min="12810" max="12811" width="10.140625" style="85" customWidth="1"/>
    <col min="12812" max="12812" width="15.85546875" style="85" customWidth="1"/>
    <col min="12813" max="13056" width="9.140625" style="85"/>
    <col min="13057" max="13057" width="15.5703125" style="85" customWidth="1"/>
    <col min="13058" max="13058" width="9.42578125" style="85" customWidth="1"/>
    <col min="13059" max="13059" width="17" style="85" customWidth="1"/>
    <col min="13060" max="13061" width="16.140625" style="85" customWidth="1"/>
    <col min="13062" max="13062" width="14.5703125" style="85" customWidth="1"/>
    <col min="13063" max="13063" width="12.42578125" style="85" customWidth="1"/>
    <col min="13064" max="13064" width="12.85546875" style="85" customWidth="1"/>
    <col min="13065" max="13065" width="10.7109375" style="85" customWidth="1"/>
    <col min="13066" max="13067" width="10.140625" style="85" customWidth="1"/>
    <col min="13068" max="13068" width="15.85546875" style="85" customWidth="1"/>
    <col min="13069" max="13312" width="9.140625" style="85"/>
    <col min="13313" max="13313" width="15.5703125" style="85" customWidth="1"/>
    <col min="13314" max="13314" width="9.42578125" style="85" customWidth="1"/>
    <col min="13315" max="13315" width="17" style="85" customWidth="1"/>
    <col min="13316" max="13317" width="16.140625" style="85" customWidth="1"/>
    <col min="13318" max="13318" width="14.5703125" style="85" customWidth="1"/>
    <col min="13319" max="13319" width="12.42578125" style="85" customWidth="1"/>
    <col min="13320" max="13320" width="12.85546875" style="85" customWidth="1"/>
    <col min="13321" max="13321" width="10.7109375" style="85" customWidth="1"/>
    <col min="13322" max="13323" width="10.140625" style="85" customWidth="1"/>
    <col min="13324" max="13324" width="15.85546875" style="85" customWidth="1"/>
    <col min="13325" max="13568" width="9.140625" style="85"/>
    <col min="13569" max="13569" width="15.5703125" style="85" customWidth="1"/>
    <col min="13570" max="13570" width="9.42578125" style="85" customWidth="1"/>
    <col min="13571" max="13571" width="17" style="85" customWidth="1"/>
    <col min="13572" max="13573" width="16.140625" style="85" customWidth="1"/>
    <col min="13574" max="13574" width="14.5703125" style="85" customWidth="1"/>
    <col min="13575" max="13575" width="12.42578125" style="85" customWidth="1"/>
    <col min="13576" max="13576" width="12.85546875" style="85" customWidth="1"/>
    <col min="13577" max="13577" width="10.7109375" style="85" customWidth="1"/>
    <col min="13578" max="13579" width="10.140625" style="85" customWidth="1"/>
    <col min="13580" max="13580" width="15.85546875" style="85" customWidth="1"/>
    <col min="13581" max="13824" width="9.140625" style="85"/>
    <col min="13825" max="13825" width="15.5703125" style="85" customWidth="1"/>
    <col min="13826" max="13826" width="9.42578125" style="85" customWidth="1"/>
    <col min="13827" max="13827" width="17" style="85" customWidth="1"/>
    <col min="13828" max="13829" width="16.140625" style="85" customWidth="1"/>
    <col min="13830" max="13830" width="14.5703125" style="85" customWidth="1"/>
    <col min="13831" max="13831" width="12.42578125" style="85" customWidth="1"/>
    <col min="13832" max="13832" width="12.85546875" style="85" customWidth="1"/>
    <col min="13833" max="13833" width="10.7109375" style="85" customWidth="1"/>
    <col min="13834" max="13835" width="10.140625" style="85" customWidth="1"/>
    <col min="13836" max="13836" width="15.85546875" style="85" customWidth="1"/>
    <col min="13837" max="14080" width="9.140625" style="85"/>
    <col min="14081" max="14081" width="15.5703125" style="85" customWidth="1"/>
    <col min="14082" max="14082" width="9.42578125" style="85" customWidth="1"/>
    <col min="14083" max="14083" width="17" style="85" customWidth="1"/>
    <col min="14084" max="14085" width="16.140625" style="85" customWidth="1"/>
    <col min="14086" max="14086" width="14.5703125" style="85" customWidth="1"/>
    <col min="14087" max="14087" width="12.42578125" style="85" customWidth="1"/>
    <col min="14088" max="14088" width="12.85546875" style="85" customWidth="1"/>
    <col min="14089" max="14089" width="10.7109375" style="85" customWidth="1"/>
    <col min="14090" max="14091" width="10.140625" style="85" customWidth="1"/>
    <col min="14092" max="14092" width="15.85546875" style="85" customWidth="1"/>
    <col min="14093" max="14336" width="9.140625" style="85"/>
    <col min="14337" max="14337" width="15.5703125" style="85" customWidth="1"/>
    <col min="14338" max="14338" width="9.42578125" style="85" customWidth="1"/>
    <col min="14339" max="14339" width="17" style="85" customWidth="1"/>
    <col min="14340" max="14341" width="16.140625" style="85" customWidth="1"/>
    <col min="14342" max="14342" width="14.5703125" style="85" customWidth="1"/>
    <col min="14343" max="14343" width="12.42578125" style="85" customWidth="1"/>
    <col min="14344" max="14344" width="12.85546875" style="85" customWidth="1"/>
    <col min="14345" max="14345" width="10.7109375" style="85" customWidth="1"/>
    <col min="14346" max="14347" width="10.140625" style="85" customWidth="1"/>
    <col min="14348" max="14348" width="15.85546875" style="85" customWidth="1"/>
    <col min="14349" max="14592" width="9.140625" style="85"/>
    <col min="14593" max="14593" width="15.5703125" style="85" customWidth="1"/>
    <col min="14594" max="14594" width="9.42578125" style="85" customWidth="1"/>
    <col min="14595" max="14595" width="17" style="85" customWidth="1"/>
    <col min="14596" max="14597" width="16.140625" style="85" customWidth="1"/>
    <col min="14598" max="14598" width="14.5703125" style="85" customWidth="1"/>
    <col min="14599" max="14599" width="12.42578125" style="85" customWidth="1"/>
    <col min="14600" max="14600" width="12.85546875" style="85" customWidth="1"/>
    <col min="14601" max="14601" width="10.7109375" style="85" customWidth="1"/>
    <col min="14602" max="14603" width="10.140625" style="85" customWidth="1"/>
    <col min="14604" max="14604" width="15.85546875" style="85" customWidth="1"/>
    <col min="14605" max="14848" width="9.140625" style="85"/>
    <col min="14849" max="14849" width="15.5703125" style="85" customWidth="1"/>
    <col min="14850" max="14850" width="9.42578125" style="85" customWidth="1"/>
    <col min="14851" max="14851" width="17" style="85" customWidth="1"/>
    <col min="14852" max="14853" width="16.140625" style="85" customWidth="1"/>
    <col min="14854" max="14854" width="14.5703125" style="85" customWidth="1"/>
    <col min="14855" max="14855" width="12.42578125" style="85" customWidth="1"/>
    <col min="14856" max="14856" width="12.85546875" style="85" customWidth="1"/>
    <col min="14857" max="14857" width="10.7109375" style="85" customWidth="1"/>
    <col min="14858" max="14859" width="10.140625" style="85" customWidth="1"/>
    <col min="14860" max="14860" width="15.85546875" style="85" customWidth="1"/>
    <col min="14861" max="15104" width="9.140625" style="85"/>
    <col min="15105" max="15105" width="15.5703125" style="85" customWidth="1"/>
    <col min="15106" max="15106" width="9.42578125" style="85" customWidth="1"/>
    <col min="15107" max="15107" width="17" style="85" customWidth="1"/>
    <col min="15108" max="15109" width="16.140625" style="85" customWidth="1"/>
    <col min="15110" max="15110" width="14.5703125" style="85" customWidth="1"/>
    <col min="15111" max="15111" width="12.42578125" style="85" customWidth="1"/>
    <col min="15112" max="15112" width="12.85546875" style="85" customWidth="1"/>
    <col min="15113" max="15113" width="10.7109375" style="85" customWidth="1"/>
    <col min="15114" max="15115" width="10.140625" style="85" customWidth="1"/>
    <col min="15116" max="15116" width="15.85546875" style="85" customWidth="1"/>
    <col min="15117" max="15360" width="9.140625" style="85"/>
    <col min="15361" max="15361" width="15.5703125" style="85" customWidth="1"/>
    <col min="15362" max="15362" width="9.42578125" style="85" customWidth="1"/>
    <col min="15363" max="15363" width="17" style="85" customWidth="1"/>
    <col min="15364" max="15365" width="16.140625" style="85" customWidth="1"/>
    <col min="15366" max="15366" width="14.5703125" style="85" customWidth="1"/>
    <col min="15367" max="15367" width="12.42578125" style="85" customWidth="1"/>
    <col min="15368" max="15368" width="12.85546875" style="85" customWidth="1"/>
    <col min="15369" max="15369" width="10.7109375" style="85" customWidth="1"/>
    <col min="15370" max="15371" width="10.140625" style="85" customWidth="1"/>
    <col min="15372" max="15372" width="15.85546875" style="85" customWidth="1"/>
    <col min="15373" max="15616" width="9.140625" style="85"/>
    <col min="15617" max="15617" width="15.5703125" style="85" customWidth="1"/>
    <col min="15618" max="15618" width="9.42578125" style="85" customWidth="1"/>
    <col min="15619" max="15619" width="17" style="85" customWidth="1"/>
    <col min="15620" max="15621" width="16.140625" style="85" customWidth="1"/>
    <col min="15622" max="15622" width="14.5703125" style="85" customWidth="1"/>
    <col min="15623" max="15623" width="12.42578125" style="85" customWidth="1"/>
    <col min="15624" max="15624" width="12.85546875" style="85" customWidth="1"/>
    <col min="15625" max="15625" width="10.7109375" style="85" customWidth="1"/>
    <col min="15626" max="15627" width="10.140625" style="85" customWidth="1"/>
    <col min="15628" max="15628" width="15.85546875" style="85" customWidth="1"/>
    <col min="15629" max="15872" width="9.140625" style="85"/>
    <col min="15873" max="15873" width="15.5703125" style="85" customWidth="1"/>
    <col min="15874" max="15874" width="9.42578125" style="85" customWidth="1"/>
    <col min="15875" max="15875" width="17" style="85" customWidth="1"/>
    <col min="15876" max="15877" width="16.140625" style="85" customWidth="1"/>
    <col min="15878" max="15878" width="14.5703125" style="85" customWidth="1"/>
    <col min="15879" max="15879" width="12.42578125" style="85" customWidth="1"/>
    <col min="15880" max="15880" width="12.85546875" style="85" customWidth="1"/>
    <col min="15881" max="15881" width="10.7109375" style="85" customWidth="1"/>
    <col min="15882" max="15883" width="10.140625" style="85" customWidth="1"/>
    <col min="15884" max="15884" width="15.85546875" style="85" customWidth="1"/>
    <col min="15885" max="16128" width="9.140625" style="85"/>
    <col min="16129" max="16129" width="15.5703125" style="85" customWidth="1"/>
    <col min="16130" max="16130" width="9.42578125" style="85" customWidth="1"/>
    <col min="16131" max="16131" width="17" style="85" customWidth="1"/>
    <col min="16132" max="16133" width="16.140625" style="85" customWidth="1"/>
    <col min="16134" max="16134" width="14.5703125" style="85" customWidth="1"/>
    <col min="16135" max="16135" width="12.42578125" style="85" customWidth="1"/>
    <col min="16136" max="16136" width="12.85546875" style="85" customWidth="1"/>
    <col min="16137" max="16137" width="10.7109375" style="85" customWidth="1"/>
    <col min="16138" max="16139" width="10.140625" style="85" customWidth="1"/>
    <col min="16140" max="16140" width="15.85546875" style="85" customWidth="1"/>
    <col min="16141" max="16384" width="9.140625" style="85"/>
  </cols>
  <sheetData>
    <row r="1" spans="1:12" ht="30.75" customHeight="1" thickBot="1" x14ac:dyDescent="0.25">
      <c r="A1" s="238" t="s">
        <v>77</v>
      </c>
      <c r="B1" s="238"/>
      <c r="C1" s="238"/>
      <c r="D1" s="238"/>
      <c r="E1" s="238"/>
      <c r="F1" s="238"/>
      <c r="G1" s="238"/>
    </row>
    <row r="2" spans="1:12" s="91" customFormat="1" ht="50.25" customHeight="1" x14ac:dyDescent="0.2">
      <c r="A2" s="86" t="s">
        <v>78</v>
      </c>
      <c r="B2" s="87" t="s">
        <v>79</v>
      </c>
      <c r="C2" s="88" t="s">
        <v>80</v>
      </c>
      <c r="D2" s="88" t="s">
        <v>81</v>
      </c>
      <c r="E2" s="88"/>
      <c r="F2" s="88" t="s">
        <v>82</v>
      </c>
      <c r="G2" s="88" t="s">
        <v>83</v>
      </c>
      <c r="H2" s="88" t="s">
        <v>84</v>
      </c>
      <c r="I2" s="88" t="s">
        <v>85</v>
      </c>
      <c r="J2" s="88" t="s">
        <v>86</v>
      </c>
      <c r="K2" s="89" t="s">
        <v>87</v>
      </c>
      <c r="L2" s="90" t="s">
        <v>88</v>
      </c>
    </row>
    <row r="3" spans="1:12" x14ac:dyDescent="0.2">
      <c r="A3" s="92">
        <v>630</v>
      </c>
      <c r="B3" s="93">
        <v>900</v>
      </c>
      <c r="C3" s="94">
        <f t="shared" ref="C3:C11" si="0">A3*2/3*3.14</f>
        <v>1318.8</v>
      </c>
      <c r="D3" s="94">
        <f t="shared" ref="D3:D11" si="1">A3*3.14</f>
        <v>1978.2</v>
      </c>
      <c r="E3" s="94"/>
      <c r="F3" s="94">
        <f t="shared" ref="F3:F11" si="2">((2*3.14*(B3/2))/4)+400</f>
        <v>1106.5</v>
      </c>
      <c r="G3" s="94">
        <f t="shared" ref="G3:G11" si="3">((2*3.14*(B3+(A3/2)/2))/4)+400</f>
        <v>2060.2750000000001</v>
      </c>
      <c r="H3" s="94">
        <f t="shared" ref="H3:H11" si="4">((F3*2+G3)/3)</f>
        <v>1424.425</v>
      </c>
      <c r="I3" s="95">
        <v>0</v>
      </c>
      <c r="J3" s="96">
        <f t="shared" ref="J3:J11" si="5">C3*H3/10000</f>
        <v>187.85316900000001</v>
      </c>
      <c r="K3" s="97">
        <f t="shared" ref="K3:K11" si="6">D3*H3/10000</f>
        <v>281.77975350000003</v>
      </c>
      <c r="L3" s="97">
        <f t="shared" ref="L3:L11" si="7">SUM(J3*I3)</f>
        <v>0</v>
      </c>
    </row>
    <row r="4" spans="1:12" x14ac:dyDescent="0.2">
      <c r="A4" s="92">
        <v>530</v>
      </c>
      <c r="B4" s="93">
        <v>750</v>
      </c>
      <c r="C4" s="94">
        <f t="shared" si="0"/>
        <v>1109.4666666666667</v>
      </c>
      <c r="D4" s="94">
        <f t="shared" si="1"/>
        <v>1664.2</v>
      </c>
      <c r="E4" s="94"/>
      <c r="F4" s="94">
        <f t="shared" si="2"/>
        <v>988.75</v>
      </c>
      <c r="G4" s="94">
        <f t="shared" si="3"/>
        <v>1785.5250000000001</v>
      </c>
      <c r="H4" s="94">
        <f t="shared" si="4"/>
        <v>1254.3416666666667</v>
      </c>
      <c r="I4" s="95">
        <v>0</v>
      </c>
      <c r="J4" s="96">
        <f t="shared" si="5"/>
        <v>139.16502677777777</v>
      </c>
      <c r="K4" s="97">
        <f t="shared" si="6"/>
        <v>208.74754016666668</v>
      </c>
      <c r="L4" s="97">
        <f t="shared" si="7"/>
        <v>0</v>
      </c>
    </row>
    <row r="5" spans="1:12" x14ac:dyDescent="0.2">
      <c r="A5" s="98">
        <v>426</v>
      </c>
      <c r="B5" s="99">
        <v>600</v>
      </c>
      <c r="C5" s="97">
        <f t="shared" si="0"/>
        <v>891.76</v>
      </c>
      <c r="D5" s="97">
        <f t="shared" si="1"/>
        <v>1337.64</v>
      </c>
      <c r="E5" s="97"/>
      <c r="F5" s="97">
        <f t="shared" si="2"/>
        <v>871</v>
      </c>
      <c r="G5" s="94">
        <f t="shared" si="3"/>
        <v>1509.2050000000002</v>
      </c>
      <c r="H5" s="94">
        <f t="shared" si="4"/>
        <v>1083.7349999999999</v>
      </c>
      <c r="I5" s="95">
        <v>0</v>
      </c>
      <c r="J5" s="96">
        <f t="shared" si="5"/>
        <v>96.643152360000002</v>
      </c>
      <c r="K5" s="97">
        <f t="shared" si="6"/>
        <v>144.96472853999998</v>
      </c>
      <c r="L5" s="97">
        <f t="shared" si="7"/>
        <v>0</v>
      </c>
    </row>
    <row r="6" spans="1:12" x14ac:dyDescent="0.2">
      <c r="A6" s="98">
        <v>325</v>
      </c>
      <c r="B6" s="99">
        <v>450</v>
      </c>
      <c r="C6" s="97">
        <f t="shared" si="0"/>
        <v>680.33333333333337</v>
      </c>
      <c r="D6" s="97">
        <f t="shared" si="1"/>
        <v>1020.5</v>
      </c>
      <c r="E6" s="97"/>
      <c r="F6" s="97">
        <f t="shared" si="2"/>
        <v>753.25</v>
      </c>
      <c r="G6" s="94">
        <f t="shared" si="3"/>
        <v>1234.0625</v>
      </c>
      <c r="H6" s="94">
        <f t="shared" si="4"/>
        <v>913.52083333333337</v>
      </c>
      <c r="I6" s="95">
        <v>1</v>
      </c>
      <c r="J6" s="96">
        <f t="shared" si="5"/>
        <v>62.149867361111113</v>
      </c>
      <c r="K6" s="97">
        <f t="shared" si="6"/>
        <v>93.22480104166668</v>
      </c>
      <c r="L6" s="97">
        <f t="shared" si="7"/>
        <v>62.149867361111113</v>
      </c>
    </row>
    <row r="7" spans="1:12" x14ac:dyDescent="0.2">
      <c r="A7" s="98">
        <v>273</v>
      </c>
      <c r="B7" s="99">
        <v>375</v>
      </c>
      <c r="C7" s="97">
        <f t="shared" si="0"/>
        <v>571.48</v>
      </c>
      <c r="D7" s="97">
        <f t="shared" si="1"/>
        <v>857.22</v>
      </c>
      <c r="E7" s="97"/>
      <c r="F7" s="97">
        <f t="shared" si="2"/>
        <v>694.375</v>
      </c>
      <c r="G7" s="94">
        <f t="shared" si="3"/>
        <v>1095.9025000000001</v>
      </c>
      <c r="H7" s="94">
        <f t="shared" si="4"/>
        <v>828.21750000000009</v>
      </c>
      <c r="I7" s="95">
        <v>2</v>
      </c>
      <c r="J7" s="96">
        <f t="shared" si="5"/>
        <v>47.330973690000008</v>
      </c>
      <c r="K7" s="97">
        <f t="shared" si="6"/>
        <v>70.996460535000011</v>
      </c>
      <c r="L7" s="97">
        <f t="shared" si="7"/>
        <v>94.661947380000015</v>
      </c>
    </row>
    <row r="8" spans="1:12" x14ac:dyDescent="0.2">
      <c r="A8" s="98">
        <v>219</v>
      </c>
      <c r="B8" s="99">
        <v>300</v>
      </c>
      <c r="C8" s="97">
        <f t="shared" si="0"/>
        <v>458.44</v>
      </c>
      <c r="D8" s="97">
        <f t="shared" si="1"/>
        <v>687.66000000000008</v>
      </c>
      <c r="E8" s="97"/>
      <c r="F8" s="97">
        <f t="shared" si="2"/>
        <v>635.5</v>
      </c>
      <c r="G8" s="94">
        <f t="shared" si="3"/>
        <v>956.95749999999998</v>
      </c>
      <c r="H8" s="94">
        <f t="shared" si="4"/>
        <v>742.65250000000003</v>
      </c>
      <c r="I8" s="95">
        <v>2</v>
      </c>
      <c r="J8" s="96">
        <f t="shared" si="5"/>
        <v>34.046161210000001</v>
      </c>
      <c r="K8" s="97">
        <f t="shared" si="6"/>
        <v>51.069241815000012</v>
      </c>
      <c r="L8" s="97">
        <f t="shared" si="7"/>
        <v>68.092322420000002</v>
      </c>
    </row>
    <row r="9" spans="1:12" x14ac:dyDescent="0.2">
      <c r="A9" s="98">
        <v>159</v>
      </c>
      <c r="B9" s="99">
        <v>225</v>
      </c>
      <c r="C9" s="97">
        <f t="shared" si="0"/>
        <v>332.84000000000003</v>
      </c>
      <c r="D9" s="97">
        <f t="shared" si="1"/>
        <v>499.26000000000005</v>
      </c>
      <c r="E9" s="97"/>
      <c r="F9" s="97">
        <f t="shared" si="2"/>
        <v>576.625</v>
      </c>
      <c r="G9" s="94">
        <f t="shared" si="3"/>
        <v>815.65750000000003</v>
      </c>
      <c r="H9" s="94">
        <f t="shared" si="4"/>
        <v>656.30250000000001</v>
      </c>
      <c r="I9" s="95">
        <v>1</v>
      </c>
      <c r="J9" s="96">
        <f t="shared" si="5"/>
        <v>21.844372410000002</v>
      </c>
      <c r="K9" s="97">
        <f t="shared" si="6"/>
        <v>32.766558615000008</v>
      </c>
      <c r="L9" s="97">
        <f t="shared" si="7"/>
        <v>21.844372410000002</v>
      </c>
    </row>
    <row r="10" spans="1:12" x14ac:dyDescent="0.2">
      <c r="A10" s="98">
        <v>133</v>
      </c>
      <c r="B10" s="99">
        <v>190</v>
      </c>
      <c r="C10" s="97">
        <f t="shared" si="0"/>
        <v>278.41333333333336</v>
      </c>
      <c r="D10" s="97">
        <f t="shared" si="1"/>
        <v>417.62</v>
      </c>
      <c r="E10" s="97"/>
      <c r="F10" s="97">
        <f t="shared" si="2"/>
        <v>549.15</v>
      </c>
      <c r="G10" s="94">
        <f t="shared" si="3"/>
        <v>750.50250000000005</v>
      </c>
      <c r="H10" s="94">
        <f t="shared" si="4"/>
        <v>616.26750000000004</v>
      </c>
      <c r="I10" s="95">
        <v>0</v>
      </c>
      <c r="J10" s="96">
        <f t="shared" si="5"/>
        <v>17.157708890000002</v>
      </c>
      <c r="K10" s="97">
        <f t="shared" si="6"/>
        <v>25.736563335000003</v>
      </c>
      <c r="L10" s="97">
        <f t="shared" si="7"/>
        <v>0</v>
      </c>
    </row>
    <row r="11" spans="1:12" x14ac:dyDescent="0.2">
      <c r="A11" s="98">
        <v>108</v>
      </c>
      <c r="B11" s="99">
        <v>150</v>
      </c>
      <c r="C11" s="97">
        <f t="shared" si="0"/>
        <v>226.08</v>
      </c>
      <c r="D11" s="97">
        <f t="shared" si="1"/>
        <v>339.12</v>
      </c>
      <c r="E11" s="97"/>
      <c r="F11" s="97">
        <f t="shared" si="2"/>
        <v>517.75</v>
      </c>
      <c r="G11" s="94">
        <f t="shared" si="3"/>
        <v>677.89</v>
      </c>
      <c r="H11" s="94">
        <f t="shared" si="4"/>
        <v>571.13</v>
      </c>
      <c r="I11" s="95">
        <v>0</v>
      </c>
      <c r="J11" s="96">
        <f t="shared" si="5"/>
        <v>12.91210704</v>
      </c>
      <c r="K11" s="97">
        <f t="shared" si="6"/>
        <v>19.36816056</v>
      </c>
      <c r="L11" s="97">
        <f t="shared" si="7"/>
        <v>0</v>
      </c>
    </row>
    <row r="12" spans="1:12" x14ac:dyDescent="0.2">
      <c r="A12" s="100"/>
      <c r="B12" s="101"/>
      <c r="C12" s="102"/>
      <c r="D12" s="102"/>
      <c r="E12" s="102"/>
      <c r="F12" s="102"/>
      <c r="G12" s="102"/>
      <c r="H12" s="102"/>
      <c r="I12" s="102"/>
      <c r="J12" s="102"/>
      <c r="K12" s="102"/>
      <c r="L12" s="103">
        <f>SUM(L3:L11)</f>
        <v>246.74850957111113</v>
      </c>
    </row>
    <row r="13" spans="1:12" x14ac:dyDescent="0.2">
      <c r="A13" s="100"/>
      <c r="B13" s="101"/>
      <c r="C13" s="102"/>
      <c r="D13" s="102"/>
      <c r="E13" s="102"/>
      <c r="F13" s="102"/>
      <c r="G13" s="102"/>
      <c r="H13" s="102"/>
      <c r="I13" s="102"/>
      <c r="J13" s="102"/>
      <c r="K13" s="102"/>
      <c r="L13" s="104"/>
    </row>
    <row r="14" spans="1:12" x14ac:dyDescent="0.2">
      <c r="A14" s="238" t="s">
        <v>96</v>
      </c>
      <c r="B14" s="238"/>
      <c r="C14" s="238"/>
      <c r="D14" s="238"/>
      <c r="E14" s="238"/>
      <c r="F14" s="238"/>
      <c r="G14" s="238"/>
    </row>
    <row r="15" spans="1:12" x14ac:dyDescent="0.2">
      <c r="A15" s="238"/>
      <c r="B15" s="238"/>
      <c r="C15" s="238"/>
      <c r="D15" s="238"/>
      <c r="E15" s="238"/>
      <c r="F15" s="238"/>
      <c r="G15" s="238"/>
    </row>
    <row r="16" spans="1:12" ht="13.5" thickBot="1" x14ac:dyDescent="0.25">
      <c r="A16" s="238"/>
      <c r="B16" s="238"/>
      <c r="C16" s="238"/>
      <c r="D16" s="238"/>
      <c r="E16" s="238"/>
      <c r="F16" s="238"/>
      <c r="G16" s="238"/>
    </row>
    <row r="17" spans="1:12" ht="45" x14ac:dyDescent="0.2">
      <c r="A17" s="86" t="s">
        <v>90</v>
      </c>
      <c r="B17" s="87" t="s">
        <v>91</v>
      </c>
      <c r="C17" s="88" t="s">
        <v>92</v>
      </c>
      <c r="D17" s="88" t="s">
        <v>93</v>
      </c>
      <c r="E17" s="88" t="s">
        <v>97</v>
      </c>
      <c r="F17" s="88" t="s">
        <v>94</v>
      </c>
      <c r="G17" s="88" t="s">
        <v>95</v>
      </c>
      <c r="H17" s="108" t="s">
        <v>88</v>
      </c>
    </row>
    <row r="18" spans="1:12" x14ac:dyDescent="0.2">
      <c r="A18" s="92">
        <v>630</v>
      </c>
      <c r="B18" s="93">
        <v>8</v>
      </c>
      <c r="C18" s="107">
        <f>B18*2.5+40</f>
        <v>60</v>
      </c>
      <c r="D18" s="94">
        <f>PI()*(A18)</f>
        <v>1979.2033717615698</v>
      </c>
      <c r="E18" s="94">
        <v>0</v>
      </c>
      <c r="F18" s="109">
        <f>D18*(C18*2)/10000</f>
        <v>23.750440461138837</v>
      </c>
      <c r="G18" s="110"/>
      <c r="H18" s="94">
        <f>SUM(E18*F18)</f>
        <v>0</v>
      </c>
    </row>
    <row r="19" spans="1:12" x14ac:dyDescent="0.2">
      <c r="A19" s="92">
        <v>0</v>
      </c>
      <c r="B19" s="93">
        <v>13</v>
      </c>
      <c r="C19" s="107">
        <f>B19*2.5+40</f>
        <v>72.5</v>
      </c>
      <c r="D19" s="94">
        <f>PI()*(A19)</f>
        <v>0</v>
      </c>
      <c r="E19" s="94">
        <v>0</v>
      </c>
      <c r="F19" s="109">
        <f>D19*(C19*2)/10000</f>
        <v>0</v>
      </c>
      <c r="G19" s="110"/>
      <c r="H19" s="94">
        <f>SUM(E19*F19)</f>
        <v>0</v>
      </c>
    </row>
    <row r="20" spans="1:12" x14ac:dyDescent="0.2">
      <c r="A20" s="92">
        <v>0</v>
      </c>
      <c r="B20" s="93">
        <v>10</v>
      </c>
      <c r="C20" s="107">
        <f>B20*2.5+40</f>
        <v>65</v>
      </c>
      <c r="D20" s="94">
        <f>PI()*(A20)</f>
        <v>0</v>
      </c>
      <c r="E20" s="94">
        <v>0</v>
      </c>
      <c r="F20" s="109">
        <f>D20*(C20*2)/10000</f>
        <v>0</v>
      </c>
      <c r="G20" s="110"/>
      <c r="H20" s="94">
        <f>SUM(E20*F20)</f>
        <v>0</v>
      </c>
    </row>
    <row r="21" spans="1:12" x14ac:dyDescent="0.2">
      <c r="A21" s="92">
        <v>0</v>
      </c>
      <c r="B21" s="93">
        <v>11</v>
      </c>
      <c r="C21" s="107">
        <f>B21*2.5+40</f>
        <v>67.5</v>
      </c>
      <c r="D21" s="94">
        <f>PI()*(A21)</f>
        <v>0</v>
      </c>
      <c r="E21" s="94">
        <v>0</v>
      </c>
      <c r="F21" s="109">
        <f>D21*(C21*2)/10000</f>
        <v>0</v>
      </c>
      <c r="G21" s="110"/>
      <c r="H21" s="94">
        <f>SUM(E21*F21)</f>
        <v>0</v>
      </c>
    </row>
    <row r="22" spans="1:12" x14ac:dyDescent="0.2">
      <c r="H22" s="111">
        <f>SUM(H15:H21)</f>
        <v>0</v>
      </c>
    </row>
    <row r="23" spans="1:12" x14ac:dyDescent="0.2">
      <c r="A23" s="100"/>
      <c r="B23" s="101"/>
      <c r="C23" s="102"/>
      <c r="D23" s="102"/>
      <c r="E23" s="102"/>
      <c r="F23" s="102"/>
      <c r="G23" s="102"/>
      <c r="H23" s="102"/>
      <c r="I23" s="102"/>
      <c r="J23" s="102"/>
      <c r="K23" s="102"/>
      <c r="L23" s="104"/>
    </row>
    <row r="24" spans="1:12" hidden="1" x14ac:dyDescent="0.2">
      <c r="A24" s="238" t="s">
        <v>89</v>
      </c>
      <c r="B24" s="238"/>
      <c r="C24" s="238"/>
      <c r="D24" s="238"/>
      <c r="E24" s="238"/>
      <c r="F24" s="238"/>
      <c r="G24" s="238"/>
    </row>
    <row r="25" spans="1:12" hidden="1" x14ac:dyDescent="0.2">
      <c r="A25" s="238"/>
      <c r="B25" s="238"/>
      <c r="C25" s="238"/>
      <c r="D25" s="238"/>
      <c r="E25" s="238"/>
      <c r="F25" s="238"/>
      <c r="G25" s="238"/>
    </row>
    <row r="26" spans="1:12" hidden="1" x14ac:dyDescent="0.2">
      <c r="A26" s="238"/>
      <c r="B26" s="238"/>
      <c r="C26" s="238"/>
      <c r="D26" s="238"/>
      <c r="E26" s="238"/>
      <c r="F26" s="238"/>
      <c r="G26" s="238"/>
    </row>
    <row r="27" spans="1:12" s="91" customFormat="1" ht="47.25" hidden="1" customHeight="1" x14ac:dyDescent="0.2">
      <c r="A27" s="86" t="s">
        <v>90</v>
      </c>
      <c r="B27" s="87" t="s">
        <v>91</v>
      </c>
      <c r="C27" s="88" t="s">
        <v>92</v>
      </c>
      <c r="D27" s="88" t="s">
        <v>93</v>
      </c>
      <c r="E27" s="88"/>
      <c r="F27" s="88" t="s">
        <v>94</v>
      </c>
      <c r="G27" s="105" t="s">
        <v>95</v>
      </c>
      <c r="H27" s="106"/>
      <c r="I27" s="106"/>
    </row>
    <row r="28" spans="1:12" hidden="1" x14ac:dyDescent="0.2">
      <c r="A28" s="92">
        <v>133</v>
      </c>
      <c r="B28" s="93">
        <v>10</v>
      </c>
      <c r="C28" s="107">
        <v>40</v>
      </c>
      <c r="D28" s="94">
        <f t="shared" ref="D28:D52" si="8">PI()*(A28)</f>
        <v>417.83182292744249</v>
      </c>
      <c r="E28" s="94"/>
      <c r="F28" s="94">
        <f t="shared" ref="F28:F52" si="9">D28*(B28+C28*2)/10000</f>
        <v>3.7604864063469825</v>
      </c>
      <c r="G28" s="94">
        <f>((((A28+40)*PI()/2)^2-(A28/2*PI())^2)+PI()*A28*(20+B28))/10000</f>
        <v>4.27359441551567</v>
      </c>
    </row>
    <row r="29" spans="1:12" hidden="1" x14ac:dyDescent="0.2">
      <c r="A29" s="92">
        <v>133</v>
      </c>
      <c r="B29" s="93">
        <v>15</v>
      </c>
      <c r="C29" s="107">
        <v>40</v>
      </c>
      <c r="D29" s="94">
        <f t="shared" si="8"/>
        <v>417.83182292744249</v>
      </c>
      <c r="E29" s="94"/>
      <c r="F29" s="94">
        <f t="shared" si="9"/>
        <v>3.9694023178107041</v>
      </c>
      <c r="G29" s="94">
        <f t="shared" ref="G29:G52" si="10">((((A29+40)*PI()/2)^2-(A29/2*PI())^2)+PI()*A29*(20+B29))/10000</f>
        <v>4.4825103269793916</v>
      </c>
    </row>
    <row r="30" spans="1:12" hidden="1" x14ac:dyDescent="0.2">
      <c r="A30" s="92">
        <v>133</v>
      </c>
      <c r="B30" s="93">
        <v>13</v>
      </c>
      <c r="C30" s="107">
        <v>40</v>
      </c>
      <c r="D30" s="94">
        <f t="shared" si="8"/>
        <v>417.83182292744249</v>
      </c>
      <c r="E30" s="94"/>
      <c r="F30" s="94">
        <f t="shared" si="9"/>
        <v>3.8858359532252149</v>
      </c>
      <c r="G30" s="94">
        <f t="shared" si="10"/>
        <v>4.3989439623939033</v>
      </c>
    </row>
    <row r="31" spans="1:12" hidden="1" x14ac:dyDescent="0.2">
      <c r="A31" s="92">
        <v>194</v>
      </c>
      <c r="B31" s="93">
        <v>15</v>
      </c>
      <c r="C31" s="107">
        <v>40</v>
      </c>
      <c r="D31" s="94">
        <f t="shared" si="8"/>
        <v>609.46897479641984</v>
      </c>
      <c r="E31" s="94"/>
      <c r="F31" s="94">
        <f t="shared" si="9"/>
        <v>5.7899552605659883</v>
      </c>
      <c r="G31" s="94">
        <f t="shared" si="10"/>
        <v>6.3573320954537147</v>
      </c>
      <c r="H31" s="85"/>
      <c r="I31" s="85"/>
    </row>
    <row r="32" spans="1:12" hidden="1" x14ac:dyDescent="0.2">
      <c r="A32" s="92">
        <v>159</v>
      </c>
      <c r="B32" s="93">
        <v>13</v>
      </c>
      <c r="C32" s="107">
        <v>40</v>
      </c>
      <c r="D32" s="94">
        <f t="shared" si="8"/>
        <v>499.51323192077712</v>
      </c>
      <c r="E32" s="94"/>
      <c r="F32" s="94">
        <f t="shared" si="9"/>
        <v>4.645473056863227</v>
      </c>
      <c r="G32" s="94">
        <f t="shared" si="10"/>
        <v>5.1817120409285549</v>
      </c>
      <c r="H32" s="85"/>
      <c r="I32" s="85"/>
    </row>
    <row r="33" spans="1:9" hidden="1" x14ac:dyDescent="0.2">
      <c r="A33" s="92">
        <v>159</v>
      </c>
      <c r="B33" s="93">
        <v>17</v>
      </c>
      <c r="C33" s="107">
        <v>40</v>
      </c>
      <c r="D33" s="94">
        <f t="shared" si="8"/>
        <v>499.51323192077712</v>
      </c>
      <c r="E33" s="94"/>
      <c r="F33" s="94">
        <f t="shared" si="9"/>
        <v>4.8452783496315384</v>
      </c>
      <c r="G33" s="94">
        <f t="shared" si="10"/>
        <v>5.3815173336968654</v>
      </c>
      <c r="H33" s="85"/>
      <c r="I33" s="85"/>
    </row>
    <row r="34" spans="1:9" hidden="1" x14ac:dyDescent="0.2">
      <c r="A34" s="92">
        <v>159</v>
      </c>
      <c r="B34" s="93">
        <v>20</v>
      </c>
      <c r="C34" s="107">
        <v>40</v>
      </c>
      <c r="D34" s="94">
        <f t="shared" si="8"/>
        <v>499.51323192077712</v>
      </c>
      <c r="E34" s="94"/>
      <c r="F34" s="94">
        <f t="shared" si="9"/>
        <v>4.9951323192077712</v>
      </c>
      <c r="G34" s="94">
        <f t="shared" si="10"/>
        <v>5.5313713032730982</v>
      </c>
      <c r="H34" s="85"/>
      <c r="I34" s="85"/>
    </row>
    <row r="35" spans="1:9" hidden="1" x14ac:dyDescent="0.2">
      <c r="A35" s="92">
        <v>159</v>
      </c>
      <c r="B35" s="93">
        <v>10</v>
      </c>
      <c r="C35" s="107">
        <v>40</v>
      </c>
      <c r="D35" s="94">
        <f t="shared" si="8"/>
        <v>499.51323192077712</v>
      </c>
      <c r="E35" s="94"/>
      <c r="F35" s="94">
        <f t="shared" si="9"/>
        <v>4.4956190872869941</v>
      </c>
      <c r="G35" s="94">
        <f t="shared" si="10"/>
        <v>5.031858071352322</v>
      </c>
      <c r="H35" s="85"/>
      <c r="I35" s="85"/>
    </row>
    <row r="36" spans="1:9" hidden="1" x14ac:dyDescent="0.2">
      <c r="A36" s="92">
        <v>219</v>
      </c>
      <c r="B36" s="93">
        <v>10</v>
      </c>
      <c r="C36" s="107">
        <v>40</v>
      </c>
      <c r="D36" s="94">
        <f t="shared" si="8"/>
        <v>688.00879113616475</v>
      </c>
      <c r="E36" s="94"/>
      <c r="F36" s="94">
        <f t="shared" si="9"/>
        <v>6.1920791202254826</v>
      </c>
      <c r="G36" s="94">
        <f t="shared" si="10"/>
        <v>6.7816972771292043</v>
      </c>
      <c r="H36" s="85"/>
      <c r="I36" s="85"/>
    </row>
    <row r="37" spans="1:9" hidden="1" x14ac:dyDescent="0.2">
      <c r="A37" s="92">
        <v>219</v>
      </c>
      <c r="B37" s="93">
        <v>10</v>
      </c>
      <c r="C37" s="107">
        <v>40</v>
      </c>
      <c r="D37" s="94">
        <f t="shared" si="8"/>
        <v>688.00879113616475</v>
      </c>
      <c r="E37" s="94"/>
      <c r="F37" s="94">
        <f t="shared" si="9"/>
        <v>6.1920791202254826</v>
      </c>
      <c r="G37" s="94">
        <f t="shared" si="10"/>
        <v>6.7816972771292043</v>
      </c>
      <c r="H37" s="85"/>
      <c r="I37" s="85"/>
    </row>
    <row r="38" spans="1:9" hidden="1" x14ac:dyDescent="0.2">
      <c r="A38" s="92">
        <v>219</v>
      </c>
      <c r="B38" s="93">
        <v>10</v>
      </c>
      <c r="C38" s="107">
        <v>40</v>
      </c>
      <c r="D38" s="94">
        <f t="shared" si="8"/>
        <v>688.00879113616475</v>
      </c>
      <c r="E38" s="94"/>
      <c r="F38" s="94">
        <f t="shared" si="9"/>
        <v>6.1920791202254826</v>
      </c>
      <c r="G38" s="94">
        <f t="shared" si="10"/>
        <v>6.7816972771292043</v>
      </c>
      <c r="H38" s="85"/>
      <c r="I38" s="85"/>
    </row>
    <row r="39" spans="1:9" hidden="1" x14ac:dyDescent="0.2">
      <c r="A39" s="92">
        <v>273</v>
      </c>
      <c r="B39" s="93">
        <v>10</v>
      </c>
      <c r="C39" s="107">
        <v>40</v>
      </c>
      <c r="D39" s="94">
        <f t="shared" si="8"/>
        <v>857.65479443001357</v>
      </c>
      <c r="E39" s="94"/>
      <c r="F39" s="94">
        <f t="shared" si="9"/>
        <v>7.7188931498701221</v>
      </c>
      <c r="G39" s="94">
        <f t="shared" si="10"/>
        <v>8.3565525623284014</v>
      </c>
      <c r="H39" s="85"/>
      <c r="I39" s="85"/>
    </row>
    <row r="40" spans="1:9" hidden="1" x14ac:dyDescent="0.2">
      <c r="A40" s="92">
        <v>273</v>
      </c>
      <c r="B40" s="93">
        <v>10</v>
      </c>
      <c r="C40" s="107">
        <v>40</v>
      </c>
      <c r="D40" s="94">
        <f t="shared" si="8"/>
        <v>857.65479443001357</v>
      </c>
      <c r="E40" s="94"/>
      <c r="F40" s="94">
        <f t="shared" si="9"/>
        <v>7.7188931498701221</v>
      </c>
      <c r="G40" s="94">
        <f t="shared" si="10"/>
        <v>8.3565525623284014</v>
      </c>
      <c r="H40" s="85"/>
      <c r="I40" s="85"/>
    </row>
    <row r="41" spans="1:9" hidden="1" x14ac:dyDescent="0.2">
      <c r="A41" s="92">
        <v>273</v>
      </c>
      <c r="B41" s="93">
        <v>10</v>
      </c>
      <c r="C41" s="107">
        <v>40</v>
      </c>
      <c r="D41" s="94">
        <f t="shared" si="8"/>
        <v>857.65479443001357</v>
      </c>
      <c r="E41" s="94"/>
      <c r="F41" s="94">
        <f t="shared" si="9"/>
        <v>7.7188931498701221</v>
      </c>
      <c r="G41" s="94">
        <f t="shared" si="10"/>
        <v>8.3565525623284014</v>
      </c>
      <c r="H41" s="85"/>
      <c r="I41" s="85"/>
    </row>
    <row r="42" spans="1:9" hidden="1" x14ac:dyDescent="0.2">
      <c r="A42" s="92">
        <v>325</v>
      </c>
      <c r="B42" s="93">
        <v>25</v>
      </c>
      <c r="C42" s="107">
        <v>40</v>
      </c>
      <c r="D42" s="94">
        <f t="shared" si="8"/>
        <v>1021.0176124166827</v>
      </c>
      <c r="E42" s="94"/>
      <c r="F42" s="94">
        <f t="shared" si="9"/>
        <v>10.720684930375169</v>
      </c>
      <c r="G42" s="94">
        <f t="shared" si="10"/>
        <v>11.404606292626738</v>
      </c>
      <c r="H42" s="85"/>
      <c r="I42" s="85"/>
    </row>
    <row r="43" spans="1:9" hidden="1" x14ac:dyDescent="0.2">
      <c r="A43" s="92">
        <v>325</v>
      </c>
      <c r="B43" s="93">
        <v>36</v>
      </c>
      <c r="C43" s="107">
        <v>40</v>
      </c>
      <c r="D43" s="94">
        <f t="shared" si="8"/>
        <v>1021.0176124166827</v>
      </c>
      <c r="E43" s="94"/>
      <c r="F43" s="94">
        <f t="shared" si="9"/>
        <v>11.843804304033519</v>
      </c>
      <c r="G43" s="94">
        <f t="shared" si="10"/>
        <v>12.527725666285091</v>
      </c>
      <c r="H43" s="85"/>
      <c r="I43" s="85"/>
    </row>
    <row r="44" spans="1:9" hidden="1" x14ac:dyDescent="0.2">
      <c r="A44" s="92">
        <v>325</v>
      </c>
      <c r="B44" s="93">
        <v>24</v>
      </c>
      <c r="C44" s="107">
        <v>40</v>
      </c>
      <c r="D44" s="94">
        <f t="shared" si="8"/>
        <v>1021.0176124166827</v>
      </c>
      <c r="E44" s="94"/>
      <c r="F44" s="94">
        <f t="shared" si="9"/>
        <v>10.618583169133499</v>
      </c>
      <c r="G44" s="94">
        <f t="shared" si="10"/>
        <v>11.302504531385072</v>
      </c>
      <c r="H44" s="85"/>
      <c r="I44" s="85"/>
    </row>
    <row r="45" spans="1:9" hidden="1" x14ac:dyDescent="0.2">
      <c r="A45" s="92">
        <v>377</v>
      </c>
      <c r="B45" s="93">
        <v>45</v>
      </c>
      <c r="C45" s="107">
        <v>40</v>
      </c>
      <c r="D45" s="94">
        <f t="shared" si="8"/>
        <v>1184.380430403352</v>
      </c>
      <c r="E45" s="94"/>
      <c r="F45" s="94">
        <f t="shared" si="9"/>
        <v>14.8047553800419</v>
      </c>
      <c r="G45" s="94">
        <f t="shared" si="10"/>
        <v>15.534938692086744</v>
      </c>
      <c r="H45" s="85"/>
      <c r="I45" s="85"/>
    </row>
    <row r="46" spans="1:9" hidden="1" x14ac:dyDescent="0.2">
      <c r="A46" s="92">
        <v>377</v>
      </c>
      <c r="B46" s="93">
        <v>50</v>
      </c>
      <c r="C46" s="107">
        <v>40</v>
      </c>
      <c r="D46" s="94">
        <f t="shared" si="8"/>
        <v>1184.380430403352</v>
      </c>
      <c r="E46" s="94"/>
      <c r="F46" s="94">
        <f t="shared" si="9"/>
        <v>15.396945595243576</v>
      </c>
      <c r="G46" s="94">
        <f t="shared" si="10"/>
        <v>16.127128907288419</v>
      </c>
      <c r="H46" s="85"/>
      <c r="I46" s="85"/>
    </row>
    <row r="47" spans="1:9" hidden="1" x14ac:dyDescent="0.2">
      <c r="A47" s="92">
        <v>377</v>
      </c>
      <c r="B47" s="93">
        <v>50</v>
      </c>
      <c r="C47" s="107">
        <v>40</v>
      </c>
      <c r="D47" s="94">
        <f t="shared" si="8"/>
        <v>1184.380430403352</v>
      </c>
      <c r="E47" s="94"/>
      <c r="F47" s="94">
        <f t="shared" si="9"/>
        <v>15.396945595243576</v>
      </c>
      <c r="G47" s="94">
        <f t="shared" si="10"/>
        <v>16.127128907288419</v>
      </c>
      <c r="H47" s="85"/>
      <c r="I47" s="85"/>
    </row>
    <row r="48" spans="1:9" hidden="1" x14ac:dyDescent="0.2">
      <c r="A48" s="92">
        <v>426</v>
      </c>
      <c r="B48" s="93">
        <v>35</v>
      </c>
      <c r="C48" s="107">
        <v>40</v>
      </c>
      <c r="D48" s="94">
        <f t="shared" si="8"/>
        <v>1338.3184704292519</v>
      </c>
      <c r="E48" s="94"/>
      <c r="F48" s="94">
        <f t="shared" si="9"/>
        <v>15.390662409936395</v>
      </c>
      <c r="G48" s="94">
        <f t="shared" si="10"/>
        <v>16.164438713132597</v>
      </c>
      <c r="H48" s="85"/>
      <c r="I48" s="85"/>
    </row>
    <row r="49" spans="1:9" hidden="1" x14ac:dyDescent="0.2">
      <c r="A49" s="92">
        <v>1420</v>
      </c>
      <c r="B49" s="93">
        <v>14</v>
      </c>
      <c r="C49" s="107">
        <v>40</v>
      </c>
      <c r="D49" s="94">
        <f t="shared" si="8"/>
        <v>4461.0615680975061</v>
      </c>
      <c r="E49" s="94"/>
      <c r="F49" s="94">
        <f t="shared" si="9"/>
        <v>41.933978740116558</v>
      </c>
      <c r="G49" s="94">
        <f t="shared" si="10"/>
        <v>43.592070006669012</v>
      </c>
      <c r="H49" s="85"/>
      <c r="I49" s="85"/>
    </row>
    <row r="50" spans="1:9" hidden="1" x14ac:dyDescent="0.2">
      <c r="A50" s="92">
        <v>630</v>
      </c>
      <c r="B50" s="93">
        <v>12</v>
      </c>
      <c r="C50" s="107">
        <v>40</v>
      </c>
      <c r="D50" s="94">
        <f t="shared" si="8"/>
        <v>1979.2033717615698</v>
      </c>
      <c r="E50" s="94"/>
      <c r="F50" s="94">
        <f t="shared" si="9"/>
        <v>18.208671020206442</v>
      </c>
      <c r="G50" s="94">
        <f t="shared" si="10"/>
        <v>19.163936511053176</v>
      </c>
      <c r="H50" s="85"/>
      <c r="I50" s="85"/>
    </row>
    <row r="51" spans="1:9" hidden="1" x14ac:dyDescent="0.2">
      <c r="A51" s="92">
        <v>1020</v>
      </c>
      <c r="B51" s="93">
        <v>10</v>
      </c>
      <c r="C51" s="107">
        <v>40</v>
      </c>
      <c r="D51" s="94">
        <f t="shared" si="8"/>
        <v>3204.424506661589</v>
      </c>
      <c r="E51" s="94"/>
      <c r="F51" s="94">
        <f t="shared" si="9"/>
        <v>28.839820559954301</v>
      </c>
      <c r="G51" s="94">
        <f t="shared" si="10"/>
        <v>30.142050674250623</v>
      </c>
      <c r="H51" s="85"/>
      <c r="I51" s="85"/>
    </row>
    <row r="52" spans="1:9" hidden="1" x14ac:dyDescent="0.2">
      <c r="A52" s="93">
        <v>1220</v>
      </c>
      <c r="B52" s="93">
        <v>10</v>
      </c>
      <c r="C52" s="107">
        <v>40</v>
      </c>
      <c r="D52" s="94">
        <f t="shared" si="8"/>
        <v>3832.7430373795478</v>
      </c>
      <c r="E52" s="94"/>
      <c r="F52" s="94">
        <f t="shared" si="9"/>
        <v>34.494687336415929</v>
      </c>
      <c r="G52" s="94">
        <f t="shared" si="10"/>
        <v>35.974848026840249</v>
      </c>
      <c r="H52" s="85"/>
      <c r="I52" s="85"/>
    </row>
    <row r="54" spans="1:9" x14ac:dyDescent="0.2">
      <c r="A54" s="238" t="s">
        <v>98</v>
      </c>
      <c r="B54" s="238"/>
      <c r="C54" s="238"/>
      <c r="D54" s="238"/>
      <c r="E54" s="238"/>
      <c r="F54" s="238"/>
      <c r="G54" s="238"/>
      <c r="H54" s="85"/>
      <c r="I54" s="85"/>
    </row>
    <row r="55" spans="1:9" x14ac:dyDescent="0.2">
      <c r="A55" s="238"/>
      <c r="B55" s="238"/>
      <c r="C55" s="238"/>
      <c r="D55" s="238"/>
      <c r="E55" s="238"/>
      <c r="F55" s="238"/>
      <c r="G55" s="238"/>
      <c r="H55" s="85"/>
      <c r="I55" s="85"/>
    </row>
    <row r="56" spans="1:9" ht="13.5" thickBot="1" x14ac:dyDescent="0.25">
      <c r="A56" s="238"/>
      <c r="B56" s="238"/>
      <c r="C56" s="238"/>
      <c r="D56" s="238"/>
      <c r="E56" s="238"/>
      <c r="F56" s="238"/>
      <c r="G56" s="238"/>
      <c r="H56" s="85"/>
      <c r="I56" s="85"/>
    </row>
    <row r="57" spans="1:9" ht="30.75" customHeight="1" x14ac:dyDescent="0.2">
      <c r="A57" s="112" t="s">
        <v>0</v>
      </c>
      <c r="B57" s="113" t="s">
        <v>99</v>
      </c>
      <c r="C57" s="113" t="s">
        <v>100</v>
      </c>
      <c r="D57" s="114" t="s">
        <v>93</v>
      </c>
      <c r="E57" s="114" t="s">
        <v>85</v>
      </c>
      <c r="F57" s="114" t="s">
        <v>101</v>
      </c>
      <c r="G57" s="115" t="s">
        <v>88</v>
      </c>
      <c r="H57" s="85"/>
      <c r="I57" s="85"/>
    </row>
    <row r="58" spans="1:9" x14ac:dyDescent="0.2">
      <c r="A58" s="129" t="s">
        <v>114</v>
      </c>
      <c r="B58" s="92">
        <v>300</v>
      </c>
      <c r="C58" s="93">
        <v>500</v>
      </c>
      <c r="D58" s="94">
        <f t="shared" ref="D58:D63" si="11">PI()*(B58)</f>
        <v>942.47779607693792</v>
      </c>
      <c r="E58" s="95">
        <v>1</v>
      </c>
      <c r="F58" s="94">
        <f>D58*C58/10000</f>
        <v>47.123889803846893</v>
      </c>
      <c r="G58" s="94">
        <f t="shared" ref="G58:G63" si="12">SUM(E58*F58)</f>
        <v>47.123889803846893</v>
      </c>
      <c r="H58" s="85"/>
      <c r="I58" s="85"/>
    </row>
    <row r="59" spans="1:9" x14ac:dyDescent="0.2">
      <c r="A59" s="129" t="s">
        <v>114</v>
      </c>
      <c r="B59" s="92">
        <v>250</v>
      </c>
      <c r="C59" s="93">
        <v>450</v>
      </c>
      <c r="D59" s="94">
        <f t="shared" si="11"/>
        <v>785.39816339744823</v>
      </c>
      <c r="E59" s="95">
        <v>1</v>
      </c>
      <c r="F59" s="94">
        <f>D59*C59*1.5/10000</f>
        <v>53.014376029327757</v>
      </c>
      <c r="G59" s="94">
        <f t="shared" si="12"/>
        <v>53.014376029327757</v>
      </c>
      <c r="H59" s="85"/>
      <c r="I59" s="85"/>
    </row>
    <row r="60" spans="1:9" x14ac:dyDescent="0.2">
      <c r="A60" s="129" t="s">
        <v>114</v>
      </c>
      <c r="B60" s="92">
        <v>200</v>
      </c>
      <c r="C60" s="93">
        <v>350</v>
      </c>
      <c r="D60" s="94">
        <f t="shared" si="11"/>
        <v>628.31853071795865</v>
      </c>
      <c r="E60" s="95">
        <v>1</v>
      </c>
      <c r="F60" s="94">
        <f>D60*C60*1.5/10000</f>
        <v>32.986722862692829</v>
      </c>
      <c r="G60" s="94">
        <f t="shared" si="12"/>
        <v>32.986722862692829</v>
      </c>
      <c r="H60" s="85"/>
      <c r="I60" s="85"/>
    </row>
    <row r="61" spans="1:9" x14ac:dyDescent="0.2">
      <c r="A61" s="129" t="s">
        <v>115</v>
      </c>
      <c r="B61" s="92">
        <v>250</v>
      </c>
      <c r="C61" s="93">
        <v>180</v>
      </c>
      <c r="D61" s="94">
        <f t="shared" si="11"/>
        <v>785.39816339744823</v>
      </c>
      <c r="E61" s="95">
        <v>1</v>
      </c>
      <c r="F61" s="94">
        <f>D61*C61*1.5/10000</f>
        <v>21.205750411731099</v>
      </c>
      <c r="G61" s="94">
        <f t="shared" si="12"/>
        <v>21.205750411731099</v>
      </c>
      <c r="H61" s="85"/>
      <c r="I61" s="85"/>
    </row>
    <row r="62" spans="1:9" x14ac:dyDescent="0.2">
      <c r="A62" s="129" t="s">
        <v>115</v>
      </c>
      <c r="B62" s="92">
        <v>150</v>
      </c>
      <c r="C62" s="93">
        <v>130</v>
      </c>
      <c r="D62" s="94">
        <f t="shared" si="11"/>
        <v>471.23889803846896</v>
      </c>
      <c r="E62" s="95">
        <v>0</v>
      </c>
      <c r="F62" s="94">
        <f>D62*C62*1.5/10000</f>
        <v>9.1891585117501435</v>
      </c>
      <c r="G62" s="94">
        <f t="shared" si="12"/>
        <v>0</v>
      </c>
      <c r="H62" s="85"/>
      <c r="I62" s="85"/>
    </row>
    <row r="63" spans="1:9" x14ac:dyDescent="0.2">
      <c r="A63" s="129" t="s">
        <v>102</v>
      </c>
      <c r="B63" s="92">
        <v>273</v>
      </c>
      <c r="C63" s="93">
        <v>380</v>
      </c>
      <c r="D63" s="94">
        <f t="shared" si="11"/>
        <v>857.65479443001357</v>
      </c>
      <c r="E63" s="95">
        <v>0</v>
      </c>
      <c r="F63" s="94">
        <f>D63*C63*1.5/10000</f>
        <v>48.886323282510773</v>
      </c>
      <c r="G63" s="94">
        <f t="shared" si="12"/>
        <v>0</v>
      </c>
      <c r="H63" s="85"/>
      <c r="I63" s="85"/>
    </row>
    <row r="64" spans="1:9" x14ac:dyDescent="0.2">
      <c r="G64" s="111">
        <f>SUM(G58:G63)</f>
        <v>154.33073910759856</v>
      </c>
      <c r="H64" s="85"/>
      <c r="I64" s="85"/>
    </row>
    <row r="66" spans="1:9" ht="11.25" customHeight="1" x14ac:dyDescent="0.2">
      <c r="A66" s="245" t="s">
        <v>103</v>
      </c>
      <c r="B66" s="246"/>
      <c r="C66" s="246"/>
      <c r="D66" s="246"/>
      <c r="E66" s="246"/>
      <c r="F66" s="246"/>
      <c r="G66" s="247"/>
      <c r="I66" s="85"/>
    </row>
    <row r="67" spans="1:9" ht="11.25" customHeight="1" x14ac:dyDescent="0.2">
      <c r="A67" s="248"/>
      <c r="B67" s="249"/>
      <c r="C67" s="249"/>
      <c r="D67" s="249"/>
      <c r="E67" s="249"/>
      <c r="F67" s="249"/>
      <c r="G67" s="250"/>
      <c r="I67" s="85"/>
    </row>
    <row r="68" spans="1:9" ht="11.25" customHeight="1" x14ac:dyDescent="0.2">
      <c r="A68" s="251"/>
      <c r="B68" s="252"/>
      <c r="C68" s="252"/>
      <c r="D68" s="252"/>
      <c r="E68" s="252"/>
      <c r="F68" s="252"/>
      <c r="G68" s="253"/>
      <c r="I68" s="85"/>
    </row>
    <row r="70" spans="1:9" x14ac:dyDescent="0.2">
      <c r="E70" s="108" t="s">
        <v>104</v>
      </c>
      <c r="F70" s="108" t="s">
        <v>105</v>
      </c>
      <c r="I70" s="85"/>
    </row>
    <row r="71" spans="1:9" x14ac:dyDescent="0.2">
      <c r="E71" s="94">
        <v>50</v>
      </c>
      <c r="F71" s="94">
        <f>SUM(E71*0.25)</f>
        <v>12.5</v>
      </c>
      <c r="I71" s="85"/>
    </row>
    <row r="73" spans="1:9" x14ac:dyDescent="0.2">
      <c r="A73" s="238" t="s">
        <v>106</v>
      </c>
      <c r="B73" s="238"/>
      <c r="C73" s="238"/>
      <c r="D73" s="238"/>
      <c r="E73" s="238"/>
      <c r="F73" s="238"/>
      <c r="G73" s="238"/>
      <c r="I73" s="85"/>
    </row>
    <row r="74" spans="1:9" x14ac:dyDescent="0.2">
      <c r="A74" s="238"/>
      <c r="B74" s="238"/>
      <c r="C74" s="238"/>
      <c r="D74" s="238"/>
      <c r="E74" s="238"/>
      <c r="F74" s="238"/>
      <c r="G74" s="238"/>
      <c r="I74" s="85"/>
    </row>
    <row r="75" spans="1:9" ht="13.5" thickBot="1" x14ac:dyDescent="0.25">
      <c r="A75" s="238"/>
      <c r="B75" s="238"/>
      <c r="C75" s="238"/>
      <c r="D75" s="238"/>
      <c r="E75" s="238"/>
      <c r="F75" s="238"/>
      <c r="G75" s="238"/>
      <c r="I75" s="85"/>
    </row>
    <row r="76" spans="1:9" ht="45" x14ac:dyDescent="0.2">
      <c r="A76" s="86" t="s">
        <v>90</v>
      </c>
      <c r="B76" s="87" t="s">
        <v>91</v>
      </c>
      <c r="C76" s="88" t="s">
        <v>92</v>
      </c>
      <c r="D76" s="88" t="s">
        <v>93</v>
      </c>
      <c r="E76" s="88" t="s">
        <v>85</v>
      </c>
      <c r="F76" s="88" t="s">
        <v>94</v>
      </c>
      <c r="G76" s="88" t="s">
        <v>95</v>
      </c>
      <c r="H76" s="108" t="s">
        <v>88</v>
      </c>
      <c r="I76" s="85"/>
    </row>
    <row r="77" spans="1:9" x14ac:dyDescent="0.2">
      <c r="A77" s="92">
        <v>630</v>
      </c>
      <c r="B77" s="93">
        <v>8</v>
      </c>
      <c r="C77" s="107">
        <f t="shared" ref="C77:C85" si="13">B77*2.5+40</f>
        <v>60</v>
      </c>
      <c r="D77" s="94">
        <f t="shared" ref="D77:D85" si="14">PI()*(A77)</f>
        <v>1979.2033717615698</v>
      </c>
      <c r="E77" s="95">
        <v>0</v>
      </c>
      <c r="F77" s="109">
        <f t="shared" ref="F77:F85" si="15">D77*(C77*2)/10000</f>
        <v>23.750440461138837</v>
      </c>
      <c r="G77" s="116">
        <f t="shared" ref="G77:G85" si="16">D77*C77/10000</f>
        <v>11.875220230569418</v>
      </c>
      <c r="H77" s="94">
        <f t="shared" ref="H77:H85" si="17">SUM(E77*F77)</f>
        <v>0</v>
      </c>
      <c r="I77" s="85"/>
    </row>
    <row r="78" spans="1:9" x14ac:dyDescent="0.2">
      <c r="A78" s="92">
        <v>530</v>
      </c>
      <c r="B78" s="93">
        <v>8</v>
      </c>
      <c r="C78" s="107">
        <f t="shared" si="13"/>
        <v>60</v>
      </c>
      <c r="D78" s="94">
        <f t="shared" si="14"/>
        <v>1665.0441064025904</v>
      </c>
      <c r="E78" s="95">
        <v>0</v>
      </c>
      <c r="F78" s="109">
        <f t="shared" si="15"/>
        <v>19.980529276831085</v>
      </c>
      <c r="G78" s="116">
        <f t="shared" si="16"/>
        <v>9.9902646384155425</v>
      </c>
      <c r="H78" s="94">
        <f t="shared" si="17"/>
        <v>0</v>
      </c>
      <c r="I78" s="85"/>
    </row>
    <row r="79" spans="1:9" x14ac:dyDescent="0.2">
      <c r="A79" s="92">
        <v>426</v>
      </c>
      <c r="B79" s="93">
        <v>10</v>
      </c>
      <c r="C79" s="107">
        <f t="shared" si="13"/>
        <v>65</v>
      </c>
      <c r="D79" s="94">
        <f t="shared" si="14"/>
        <v>1338.3184704292519</v>
      </c>
      <c r="E79" s="95">
        <v>0</v>
      </c>
      <c r="F79" s="109">
        <f t="shared" si="15"/>
        <v>17.398140115580276</v>
      </c>
      <c r="G79" s="116">
        <f t="shared" si="16"/>
        <v>8.6990700577901379</v>
      </c>
      <c r="H79" s="94">
        <f t="shared" si="17"/>
        <v>0</v>
      </c>
      <c r="I79" s="85"/>
    </row>
    <row r="80" spans="1:9" x14ac:dyDescent="0.2">
      <c r="A80" s="98">
        <v>325</v>
      </c>
      <c r="B80" s="117">
        <v>13</v>
      </c>
      <c r="C80" s="118">
        <f t="shared" si="13"/>
        <v>72.5</v>
      </c>
      <c r="D80" s="97">
        <f t="shared" si="14"/>
        <v>1021.0176124166827</v>
      </c>
      <c r="E80" s="95">
        <v>3</v>
      </c>
      <c r="F80" s="109">
        <f t="shared" si="15"/>
        <v>14.8047553800419</v>
      </c>
      <c r="G80" s="116">
        <f t="shared" si="16"/>
        <v>7.4023776900209501</v>
      </c>
      <c r="H80" s="94">
        <f t="shared" si="17"/>
        <v>44.414266140125704</v>
      </c>
      <c r="I80" s="85"/>
    </row>
    <row r="81" spans="1:9" x14ac:dyDescent="0.2">
      <c r="A81" s="98">
        <v>273</v>
      </c>
      <c r="B81" s="117">
        <v>10</v>
      </c>
      <c r="C81" s="118">
        <f t="shared" si="13"/>
        <v>65</v>
      </c>
      <c r="D81" s="97">
        <f t="shared" si="14"/>
        <v>857.65479443001357</v>
      </c>
      <c r="E81" s="95">
        <v>4</v>
      </c>
      <c r="F81" s="109">
        <f t="shared" si="15"/>
        <v>11.149512327590175</v>
      </c>
      <c r="G81" s="116">
        <f t="shared" si="16"/>
        <v>5.5747561637950875</v>
      </c>
      <c r="H81" s="94">
        <f t="shared" si="17"/>
        <v>44.5980493103607</v>
      </c>
      <c r="I81" s="85"/>
    </row>
    <row r="82" spans="1:9" x14ac:dyDescent="0.2">
      <c r="A82" s="98">
        <v>219</v>
      </c>
      <c r="B82" s="117">
        <v>9</v>
      </c>
      <c r="C82" s="118">
        <f t="shared" si="13"/>
        <v>62.5</v>
      </c>
      <c r="D82" s="97">
        <f t="shared" si="14"/>
        <v>688.00879113616475</v>
      </c>
      <c r="E82" s="95">
        <v>3</v>
      </c>
      <c r="F82" s="109">
        <f t="shared" si="15"/>
        <v>8.6001098892020593</v>
      </c>
      <c r="G82" s="116">
        <f t="shared" si="16"/>
        <v>4.3000549446010297</v>
      </c>
      <c r="H82" s="94">
        <f t="shared" si="17"/>
        <v>25.800329667606178</v>
      </c>
      <c r="I82" s="85"/>
    </row>
    <row r="83" spans="1:9" x14ac:dyDescent="0.2">
      <c r="A83" s="98">
        <v>159</v>
      </c>
      <c r="B83" s="117">
        <v>7</v>
      </c>
      <c r="C83" s="118">
        <f t="shared" si="13"/>
        <v>57.5</v>
      </c>
      <c r="D83" s="97">
        <f t="shared" si="14"/>
        <v>499.51323192077712</v>
      </c>
      <c r="E83" s="95">
        <v>4</v>
      </c>
      <c r="F83" s="109">
        <f t="shared" si="15"/>
        <v>5.7444021670889374</v>
      </c>
      <c r="G83" s="116">
        <f t="shared" si="16"/>
        <v>2.8722010835444687</v>
      </c>
      <c r="H83" s="94">
        <f t="shared" si="17"/>
        <v>22.977608668355749</v>
      </c>
      <c r="I83" s="85"/>
    </row>
    <row r="84" spans="1:9" x14ac:dyDescent="0.2">
      <c r="A84" s="98">
        <v>133</v>
      </c>
      <c r="B84" s="117">
        <v>5</v>
      </c>
      <c r="C84" s="118">
        <f t="shared" si="13"/>
        <v>52.5</v>
      </c>
      <c r="D84" s="97">
        <f t="shared" si="14"/>
        <v>417.83182292744249</v>
      </c>
      <c r="E84" s="95">
        <v>0</v>
      </c>
      <c r="F84" s="109">
        <f t="shared" si="15"/>
        <v>4.3872341407381468</v>
      </c>
      <c r="G84" s="116">
        <f t="shared" si="16"/>
        <v>2.1936170703690734</v>
      </c>
      <c r="H84" s="94">
        <f t="shared" si="17"/>
        <v>0</v>
      </c>
      <c r="I84" s="85"/>
    </row>
    <row r="85" spans="1:9" x14ac:dyDescent="0.2">
      <c r="A85" s="98">
        <v>108</v>
      </c>
      <c r="B85" s="117">
        <v>4.5</v>
      </c>
      <c r="C85" s="118">
        <f t="shared" si="13"/>
        <v>51.25</v>
      </c>
      <c r="D85" s="97">
        <f t="shared" si="14"/>
        <v>339.29200658769764</v>
      </c>
      <c r="E85" s="95">
        <v>0</v>
      </c>
      <c r="F85" s="109">
        <f t="shared" si="15"/>
        <v>3.4777430675239009</v>
      </c>
      <c r="G85" s="116">
        <f t="shared" si="16"/>
        <v>1.7388715337619505</v>
      </c>
      <c r="H85" s="94">
        <f t="shared" si="17"/>
        <v>0</v>
      </c>
      <c r="I85" s="85"/>
    </row>
    <row r="86" spans="1:9" x14ac:dyDescent="0.2">
      <c r="H86" s="111">
        <f>SUM(H77:H85)</f>
        <v>137.79025378644832</v>
      </c>
      <c r="I86" s="85"/>
    </row>
    <row r="88" spans="1:9" x14ac:dyDescent="0.2">
      <c r="A88" s="85" t="s">
        <v>107</v>
      </c>
      <c r="I88" s="85"/>
    </row>
    <row r="89" spans="1:9" x14ac:dyDescent="0.2">
      <c r="A89" s="239"/>
      <c r="B89" s="240"/>
      <c r="C89" s="240"/>
      <c r="D89" s="240"/>
      <c r="E89" s="240"/>
      <c r="F89" s="240"/>
      <c r="G89" s="240"/>
      <c r="I89" s="85"/>
    </row>
    <row r="90" spans="1:9" x14ac:dyDescent="0.2">
      <c r="A90" s="239"/>
      <c r="B90" s="240"/>
      <c r="C90" s="240"/>
      <c r="D90" s="240"/>
      <c r="E90" s="240"/>
      <c r="F90" s="240"/>
      <c r="G90" s="240"/>
      <c r="I90" s="85"/>
    </row>
    <row r="91" spans="1:9" x14ac:dyDescent="0.2">
      <c r="A91" s="239" t="s">
        <v>108</v>
      </c>
      <c r="B91" s="240"/>
      <c r="C91" s="240"/>
      <c r="D91" s="240"/>
      <c r="E91" s="240"/>
      <c r="F91" s="240"/>
      <c r="G91" s="240"/>
      <c r="I91" s="85"/>
    </row>
    <row r="92" spans="1:9" x14ac:dyDescent="0.2">
      <c r="A92" s="119"/>
      <c r="I92" s="85"/>
    </row>
    <row r="94" spans="1:9" ht="15" x14ac:dyDescent="0.2">
      <c r="A94" s="243"/>
      <c r="B94" s="244"/>
      <c r="C94" s="120" t="s">
        <v>109</v>
      </c>
      <c r="D94" s="120" t="s">
        <v>110</v>
      </c>
      <c r="E94" s="120"/>
      <c r="F94" s="120"/>
      <c r="G94" s="120"/>
      <c r="H94" s="120"/>
      <c r="I94" s="85"/>
    </row>
    <row r="95" spans="1:9" ht="15" x14ac:dyDescent="0.2">
      <c r="A95" s="121" t="s">
        <v>111</v>
      </c>
      <c r="B95" s="122"/>
      <c r="C95" s="123">
        <f>SUM(H86+G64+F71+L12)</f>
        <v>551.36950246515801</v>
      </c>
      <c r="D95" s="124">
        <v>16</v>
      </c>
      <c r="E95" s="125"/>
      <c r="F95" s="125"/>
      <c r="G95" s="125">
        <v>3.14</v>
      </c>
      <c r="H95" s="126">
        <f>SUM(C95*D95*G95)</f>
        <v>27700.80380384954</v>
      </c>
      <c r="I95" s="85"/>
    </row>
    <row r="96" spans="1:9" ht="15" x14ac:dyDescent="0.2">
      <c r="A96" s="241" t="s">
        <v>112</v>
      </c>
      <c r="B96" s="242"/>
      <c r="C96" s="120">
        <v>0</v>
      </c>
      <c r="D96" s="120">
        <v>5407</v>
      </c>
      <c r="E96" s="125"/>
      <c r="F96" s="120"/>
      <c r="G96" s="125">
        <v>3.14</v>
      </c>
      <c r="H96" s="125">
        <f>SUM(C96*D96*G96)</f>
        <v>0</v>
      </c>
      <c r="I96" s="85"/>
    </row>
    <row r="97" spans="7:9" x14ac:dyDescent="0.2">
      <c r="G97" s="127" t="s">
        <v>113</v>
      </c>
      <c r="H97" s="128">
        <f>SUM(H95:H96)</f>
        <v>27700.80380384954</v>
      </c>
      <c r="I97" s="85"/>
    </row>
  </sheetData>
  <mergeCells count="11">
    <mergeCell ref="A73:G75"/>
    <mergeCell ref="A1:G1"/>
    <mergeCell ref="A14:G16"/>
    <mergeCell ref="A24:G26"/>
    <mergeCell ref="A54:G56"/>
    <mergeCell ref="A66:G68"/>
    <mergeCell ref="A89:G89"/>
    <mergeCell ref="A90:G90"/>
    <mergeCell ref="A91:G91"/>
    <mergeCell ref="A94:B94"/>
    <mergeCell ref="A96:B9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workbookViewId="0">
      <selection sqref="A1:XFD1048576"/>
    </sheetView>
  </sheetViews>
  <sheetFormatPr defaultRowHeight="12.75" x14ac:dyDescent="0.2"/>
  <cols>
    <col min="1" max="1" width="15.5703125" style="85" customWidth="1"/>
    <col min="2" max="2" width="9.42578125" style="85" customWidth="1"/>
    <col min="3" max="3" width="17" style="84" customWidth="1"/>
    <col min="4" max="5" width="16.140625" style="84" customWidth="1"/>
    <col min="6" max="6" width="14.5703125" style="84" customWidth="1"/>
    <col min="7" max="7" width="12.42578125" style="84" customWidth="1"/>
    <col min="8" max="8" width="12.85546875" style="84" customWidth="1"/>
    <col min="9" max="9" width="10.7109375" style="84" customWidth="1"/>
    <col min="10" max="11" width="10.140625" style="85" customWidth="1"/>
    <col min="12" max="12" width="15.85546875" style="85" customWidth="1"/>
    <col min="13" max="256" width="9.140625" style="85"/>
    <col min="257" max="257" width="15.5703125" style="85" customWidth="1"/>
    <col min="258" max="258" width="9.42578125" style="85" customWidth="1"/>
    <col min="259" max="259" width="17" style="85" customWidth="1"/>
    <col min="260" max="261" width="16.140625" style="85" customWidth="1"/>
    <col min="262" max="262" width="14.5703125" style="85" customWidth="1"/>
    <col min="263" max="263" width="12.42578125" style="85" customWidth="1"/>
    <col min="264" max="264" width="12.85546875" style="85" customWidth="1"/>
    <col min="265" max="265" width="10.7109375" style="85" customWidth="1"/>
    <col min="266" max="267" width="10.140625" style="85" customWidth="1"/>
    <col min="268" max="268" width="15.85546875" style="85" customWidth="1"/>
    <col min="269" max="512" width="9.140625" style="85"/>
    <col min="513" max="513" width="15.5703125" style="85" customWidth="1"/>
    <col min="514" max="514" width="9.42578125" style="85" customWidth="1"/>
    <col min="515" max="515" width="17" style="85" customWidth="1"/>
    <col min="516" max="517" width="16.140625" style="85" customWidth="1"/>
    <col min="518" max="518" width="14.5703125" style="85" customWidth="1"/>
    <col min="519" max="519" width="12.42578125" style="85" customWidth="1"/>
    <col min="520" max="520" width="12.85546875" style="85" customWidth="1"/>
    <col min="521" max="521" width="10.7109375" style="85" customWidth="1"/>
    <col min="522" max="523" width="10.140625" style="85" customWidth="1"/>
    <col min="524" max="524" width="15.85546875" style="85" customWidth="1"/>
    <col min="525" max="768" width="9.140625" style="85"/>
    <col min="769" max="769" width="15.5703125" style="85" customWidth="1"/>
    <col min="770" max="770" width="9.42578125" style="85" customWidth="1"/>
    <col min="771" max="771" width="17" style="85" customWidth="1"/>
    <col min="772" max="773" width="16.140625" style="85" customWidth="1"/>
    <col min="774" max="774" width="14.5703125" style="85" customWidth="1"/>
    <col min="775" max="775" width="12.42578125" style="85" customWidth="1"/>
    <col min="776" max="776" width="12.85546875" style="85" customWidth="1"/>
    <col min="777" max="777" width="10.7109375" style="85" customWidth="1"/>
    <col min="778" max="779" width="10.140625" style="85" customWidth="1"/>
    <col min="780" max="780" width="15.85546875" style="85" customWidth="1"/>
    <col min="781" max="1024" width="9.140625" style="85"/>
    <col min="1025" max="1025" width="15.5703125" style="85" customWidth="1"/>
    <col min="1026" max="1026" width="9.42578125" style="85" customWidth="1"/>
    <col min="1027" max="1027" width="17" style="85" customWidth="1"/>
    <col min="1028" max="1029" width="16.140625" style="85" customWidth="1"/>
    <col min="1030" max="1030" width="14.5703125" style="85" customWidth="1"/>
    <col min="1031" max="1031" width="12.42578125" style="85" customWidth="1"/>
    <col min="1032" max="1032" width="12.85546875" style="85" customWidth="1"/>
    <col min="1033" max="1033" width="10.7109375" style="85" customWidth="1"/>
    <col min="1034" max="1035" width="10.140625" style="85" customWidth="1"/>
    <col min="1036" max="1036" width="15.85546875" style="85" customWidth="1"/>
    <col min="1037" max="1280" width="9.140625" style="85"/>
    <col min="1281" max="1281" width="15.5703125" style="85" customWidth="1"/>
    <col min="1282" max="1282" width="9.42578125" style="85" customWidth="1"/>
    <col min="1283" max="1283" width="17" style="85" customWidth="1"/>
    <col min="1284" max="1285" width="16.140625" style="85" customWidth="1"/>
    <col min="1286" max="1286" width="14.5703125" style="85" customWidth="1"/>
    <col min="1287" max="1287" width="12.42578125" style="85" customWidth="1"/>
    <col min="1288" max="1288" width="12.85546875" style="85" customWidth="1"/>
    <col min="1289" max="1289" width="10.7109375" style="85" customWidth="1"/>
    <col min="1290" max="1291" width="10.140625" style="85" customWidth="1"/>
    <col min="1292" max="1292" width="15.85546875" style="85" customWidth="1"/>
    <col min="1293" max="1536" width="9.140625" style="85"/>
    <col min="1537" max="1537" width="15.5703125" style="85" customWidth="1"/>
    <col min="1538" max="1538" width="9.42578125" style="85" customWidth="1"/>
    <col min="1539" max="1539" width="17" style="85" customWidth="1"/>
    <col min="1540" max="1541" width="16.140625" style="85" customWidth="1"/>
    <col min="1542" max="1542" width="14.5703125" style="85" customWidth="1"/>
    <col min="1543" max="1543" width="12.42578125" style="85" customWidth="1"/>
    <col min="1544" max="1544" width="12.85546875" style="85" customWidth="1"/>
    <col min="1545" max="1545" width="10.7109375" style="85" customWidth="1"/>
    <col min="1546" max="1547" width="10.140625" style="85" customWidth="1"/>
    <col min="1548" max="1548" width="15.85546875" style="85" customWidth="1"/>
    <col min="1549" max="1792" width="9.140625" style="85"/>
    <col min="1793" max="1793" width="15.5703125" style="85" customWidth="1"/>
    <col min="1794" max="1794" width="9.42578125" style="85" customWidth="1"/>
    <col min="1795" max="1795" width="17" style="85" customWidth="1"/>
    <col min="1796" max="1797" width="16.140625" style="85" customWidth="1"/>
    <col min="1798" max="1798" width="14.5703125" style="85" customWidth="1"/>
    <col min="1799" max="1799" width="12.42578125" style="85" customWidth="1"/>
    <col min="1800" max="1800" width="12.85546875" style="85" customWidth="1"/>
    <col min="1801" max="1801" width="10.7109375" style="85" customWidth="1"/>
    <col min="1802" max="1803" width="10.140625" style="85" customWidth="1"/>
    <col min="1804" max="1804" width="15.85546875" style="85" customWidth="1"/>
    <col min="1805" max="2048" width="9.140625" style="85"/>
    <col min="2049" max="2049" width="15.5703125" style="85" customWidth="1"/>
    <col min="2050" max="2050" width="9.42578125" style="85" customWidth="1"/>
    <col min="2051" max="2051" width="17" style="85" customWidth="1"/>
    <col min="2052" max="2053" width="16.140625" style="85" customWidth="1"/>
    <col min="2054" max="2054" width="14.5703125" style="85" customWidth="1"/>
    <col min="2055" max="2055" width="12.42578125" style="85" customWidth="1"/>
    <col min="2056" max="2056" width="12.85546875" style="85" customWidth="1"/>
    <col min="2057" max="2057" width="10.7109375" style="85" customWidth="1"/>
    <col min="2058" max="2059" width="10.140625" style="85" customWidth="1"/>
    <col min="2060" max="2060" width="15.85546875" style="85" customWidth="1"/>
    <col min="2061" max="2304" width="9.140625" style="85"/>
    <col min="2305" max="2305" width="15.5703125" style="85" customWidth="1"/>
    <col min="2306" max="2306" width="9.42578125" style="85" customWidth="1"/>
    <col min="2307" max="2307" width="17" style="85" customWidth="1"/>
    <col min="2308" max="2309" width="16.140625" style="85" customWidth="1"/>
    <col min="2310" max="2310" width="14.5703125" style="85" customWidth="1"/>
    <col min="2311" max="2311" width="12.42578125" style="85" customWidth="1"/>
    <col min="2312" max="2312" width="12.85546875" style="85" customWidth="1"/>
    <col min="2313" max="2313" width="10.7109375" style="85" customWidth="1"/>
    <col min="2314" max="2315" width="10.140625" style="85" customWidth="1"/>
    <col min="2316" max="2316" width="15.85546875" style="85" customWidth="1"/>
    <col min="2317" max="2560" width="9.140625" style="85"/>
    <col min="2561" max="2561" width="15.5703125" style="85" customWidth="1"/>
    <col min="2562" max="2562" width="9.42578125" style="85" customWidth="1"/>
    <col min="2563" max="2563" width="17" style="85" customWidth="1"/>
    <col min="2564" max="2565" width="16.140625" style="85" customWidth="1"/>
    <col min="2566" max="2566" width="14.5703125" style="85" customWidth="1"/>
    <col min="2567" max="2567" width="12.42578125" style="85" customWidth="1"/>
    <col min="2568" max="2568" width="12.85546875" style="85" customWidth="1"/>
    <col min="2569" max="2569" width="10.7109375" style="85" customWidth="1"/>
    <col min="2570" max="2571" width="10.140625" style="85" customWidth="1"/>
    <col min="2572" max="2572" width="15.85546875" style="85" customWidth="1"/>
    <col min="2573" max="2816" width="9.140625" style="85"/>
    <col min="2817" max="2817" width="15.5703125" style="85" customWidth="1"/>
    <col min="2818" max="2818" width="9.42578125" style="85" customWidth="1"/>
    <col min="2819" max="2819" width="17" style="85" customWidth="1"/>
    <col min="2820" max="2821" width="16.140625" style="85" customWidth="1"/>
    <col min="2822" max="2822" width="14.5703125" style="85" customWidth="1"/>
    <col min="2823" max="2823" width="12.42578125" style="85" customWidth="1"/>
    <col min="2824" max="2824" width="12.85546875" style="85" customWidth="1"/>
    <col min="2825" max="2825" width="10.7109375" style="85" customWidth="1"/>
    <col min="2826" max="2827" width="10.140625" style="85" customWidth="1"/>
    <col min="2828" max="2828" width="15.85546875" style="85" customWidth="1"/>
    <col min="2829" max="3072" width="9.140625" style="85"/>
    <col min="3073" max="3073" width="15.5703125" style="85" customWidth="1"/>
    <col min="3074" max="3074" width="9.42578125" style="85" customWidth="1"/>
    <col min="3075" max="3075" width="17" style="85" customWidth="1"/>
    <col min="3076" max="3077" width="16.140625" style="85" customWidth="1"/>
    <col min="3078" max="3078" width="14.5703125" style="85" customWidth="1"/>
    <col min="3079" max="3079" width="12.42578125" style="85" customWidth="1"/>
    <col min="3080" max="3080" width="12.85546875" style="85" customWidth="1"/>
    <col min="3081" max="3081" width="10.7109375" style="85" customWidth="1"/>
    <col min="3082" max="3083" width="10.140625" style="85" customWidth="1"/>
    <col min="3084" max="3084" width="15.85546875" style="85" customWidth="1"/>
    <col min="3085" max="3328" width="9.140625" style="85"/>
    <col min="3329" max="3329" width="15.5703125" style="85" customWidth="1"/>
    <col min="3330" max="3330" width="9.42578125" style="85" customWidth="1"/>
    <col min="3331" max="3331" width="17" style="85" customWidth="1"/>
    <col min="3332" max="3333" width="16.140625" style="85" customWidth="1"/>
    <col min="3334" max="3334" width="14.5703125" style="85" customWidth="1"/>
    <col min="3335" max="3335" width="12.42578125" style="85" customWidth="1"/>
    <col min="3336" max="3336" width="12.85546875" style="85" customWidth="1"/>
    <col min="3337" max="3337" width="10.7109375" style="85" customWidth="1"/>
    <col min="3338" max="3339" width="10.140625" style="85" customWidth="1"/>
    <col min="3340" max="3340" width="15.85546875" style="85" customWidth="1"/>
    <col min="3341" max="3584" width="9.140625" style="85"/>
    <col min="3585" max="3585" width="15.5703125" style="85" customWidth="1"/>
    <col min="3586" max="3586" width="9.42578125" style="85" customWidth="1"/>
    <col min="3587" max="3587" width="17" style="85" customWidth="1"/>
    <col min="3588" max="3589" width="16.140625" style="85" customWidth="1"/>
    <col min="3590" max="3590" width="14.5703125" style="85" customWidth="1"/>
    <col min="3591" max="3591" width="12.42578125" style="85" customWidth="1"/>
    <col min="3592" max="3592" width="12.85546875" style="85" customWidth="1"/>
    <col min="3593" max="3593" width="10.7109375" style="85" customWidth="1"/>
    <col min="3594" max="3595" width="10.140625" style="85" customWidth="1"/>
    <col min="3596" max="3596" width="15.85546875" style="85" customWidth="1"/>
    <col min="3597" max="3840" width="9.140625" style="85"/>
    <col min="3841" max="3841" width="15.5703125" style="85" customWidth="1"/>
    <col min="3842" max="3842" width="9.42578125" style="85" customWidth="1"/>
    <col min="3843" max="3843" width="17" style="85" customWidth="1"/>
    <col min="3844" max="3845" width="16.140625" style="85" customWidth="1"/>
    <col min="3846" max="3846" width="14.5703125" style="85" customWidth="1"/>
    <col min="3847" max="3847" width="12.42578125" style="85" customWidth="1"/>
    <col min="3848" max="3848" width="12.85546875" style="85" customWidth="1"/>
    <col min="3849" max="3849" width="10.7109375" style="85" customWidth="1"/>
    <col min="3850" max="3851" width="10.140625" style="85" customWidth="1"/>
    <col min="3852" max="3852" width="15.85546875" style="85" customWidth="1"/>
    <col min="3853" max="4096" width="9.140625" style="85"/>
    <col min="4097" max="4097" width="15.5703125" style="85" customWidth="1"/>
    <col min="4098" max="4098" width="9.42578125" style="85" customWidth="1"/>
    <col min="4099" max="4099" width="17" style="85" customWidth="1"/>
    <col min="4100" max="4101" width="16.140625" style="85" customWidth="1"/>
    <col min="4102" max="4102" width="14.5703125" style="85" customWidth="1"/>
    <col min="4103" max="4103" width="12.42578125" style="85" customWidth="1"/>
    <col min="4104" max="4104" width="12.85546875" style="85" customWidth="1"/>
    <col min="4105" max="4105" width="10.7109375" style="85" customWidth="1"/>
    <col min="4106" max="4107" width="10.140625" style="85" customWidth="1"/>
    <col min="4108" max="4108" width="15.85546875" style="85" customWidth="1"/>
    <col min="4109" max="4352" width="9.140625" style="85"/>
    <col min="4353" max="4353" width="15.5703125" style="85" customWidth="1"/>
    <col min="4354" max="4354" width="9.42578125" style="85" customWidth="1"/>
    <col min="4355" max="4355" width="17" style="85" customWidth="1"/>
    <col min="4356" max="4357" width="16.140625" style="85" customWidth="1"/>
    <col min="4358" max="4358" width="14.5703125" style="85" customWidth="1"/>
    <col min="4359" max="4359" width="12.42578125" style="85" customWidth="1"/>
    <col min="4360" max="4360" width="12.85546875" style="85" customWidth="1"/>
    <col min="4361" max="4361" width="10.7109375" style="85" customWidth="1"/>
    <col min="4362" max="4363" width="10.140625" style="85" customWidth="1"/>
    <col min="4364" max="4364" width="15.85546875" style="85" customWidth="1"/>
    <col min="4365" max="4608" width="9.140625" style="85"/>
    <col min="4609" max="4609" width="15.5703125" style="85" customWidth="1"/>
    <col min="4610" max="4610" width="9.42578125" style="85" customWidth="1"/>
    <col min="4611" max="4611" width="17" style="85" customWidth="1"/>
    <col min="4612" max="4613" width="16.140625" style="85" customWidth="1"/>
    <col min="4614" max="4614" width="14.5703125" style="85" customWidth="1"/>
    <col min="4615" max="4615" width="12.42578125" style="85" customWidth="1"/>
    <col min="4616" max="4616" width="12.85546875" style="85" customWidth="1"/>
    <col min="4617" max="4617" width="10.7109375" style="85" customWidth="1"/>
    <col min="4618" max="4619" width="10.140625" style="85" customWidth="1"/>
    <col min="4620" max="4620" width="15.85546875" style="85" customWidth="1"/>
    <col min="4621" max="4864" width="9.140625" style="85"/>
    <col min="4865" max="4865" width="15.5703125" style="85" customWidth="1"/>
    <col min="4866" max="4866" width="9.42578125" style="85" customWidth="1"/>
    <col min="4867" max="4867" width="17" style="85" customWidth="1"/>
    <col min="4868" max="4869" width="16.140625" style="85" customWidth="1"/>
    <col min="4870" max="4870" width="14.5703125" style="85" customWidth="1"/>
    <col min="4871" max="4871" width="12.42578125" style="85" customWidth="1"/>
    <col min="4872" max="4872" width="12.85546875" style="85" customWidth="1"/>
    <col min="4873" max="4873" width="10.7109375" style="85" customWidth="1"/>
    <col min="4874" max="4875" width="10.140625" style="85" customWidth="1"/>
    <col min="4876" max="4876" width="15.85546875" style="85" customWidth="1"/>
    <col min="4877" max="5120" width="9.140625" style="85"/>
    <col min="5121" max="5121" width="15.5703125" style="85" customWidth="1"/>
    <col min="5122" max="5122" width="9.42578125" style="85" customWidth="1"/>
    <col min="5123" max="5123" width="17" style="85" customWidth="1"/>
    <col min="5124" max="5125" width="16.140625" style="85" customWidth="1"/>
    <col min="5126" max="5126" width="14.5703125" style="85" customWidth="1"/>
    <col min="5127" max="5127" width="12.42578125" style="85" customWidth="1"/>
    <col min="5128" max="5128" width="12.85546875" style="85" customWidth="1"/>
    <col min="5129" max="5129" width="10.7109375" style="85" customWidth="1"/>
    <col min="5130" max="5131" width="10.140625" style="85" customWidth="1"/>
    <col min="5132" max="5132" width="15.85546875" style="85" customWidth="1"/>
    <col min="5133" max="5376" width="9.140625" style="85"/>
    <col min="5377" max="5377" width="15.5703125" style="85" customWidth="1"/>
    <col min="5378" max="5378" width="9.42578125" style="85" customWidth="1"/>
    <col min="5379" max="5379" width="17" style="85" customWidth="1"/>
    <col min="5380" max="5381" width="16.140625" style="85" customWidth="1"/>
    <col min="5382" max="5382" width="14.5703125" style="85" customWidth="1"/>
    <col min="5383" max="5383" width="12.42578125" style="85" customWidth="1"/>
    <col min="5384" max="5384" width="12.85546875" style="85" customWidth="1"/>
    <col min="5385" max="5385" width="10.7109375" style="85" customWidth="1"/>
    <col min="5386" max="5387" width="10.140625" style="85" customWidth="1"/>
    <col min="5388" max="5388" width="15.85546875" style="85" customWidth="1"/>
    <col min="5389" max="5632" width="9.140625" style="85"/>
    <col min="5633" max="5633" width="15.5703125" style="85" customWidth="1"/>
    <col min="5634" max="5634" width="9.42578125" style="85" customWidth="1"/>
    <col min="5635" max="5635" width="17" style="85" customWidth="1"/>
    <col min="5636" max="5637" width="16.140625" style="85" customWidth="1"/>
    <col min="5638" max="5638" width="14.5703125" style="85" customWidth="1"/>
    <col min="5639" max="5639" width="12.42578125" style="85" customWidth="1"/>
    <col min="5640" max="5640" width="12.85546875" style="85" customWidth="1"/>
    <col min="5641" max="5641" width="10.7109375" style="85" customWidth="1"/>
    <col min="5642" max="5643" width="10.140625" style="85" customWidth="1"/>
    <col min="5644" max="5644" width="15.85546875" style="85" customWidth="1"/>
    <col min="5645" max="5888" width="9.140625" style="85"/>
    <col min="5889" max="5889" width="15.5703125" style="85" customWidth="1"/>
    <col min="5890" max="5890" width="9.42578125" style="85" customWidth="1"/>
    <col min="5891" max="5891" width="17" style="85" customWidth="1"/>
    <col min="5892" max="5893" width="16.140625" style="85" customWidth="1"/>
    <col min="5894" max="5894" width="14.5703125" style="85" customWidth="1"/>
    <col min="5895" max="5895" width="12.42578125" style="85" customWidth="1"/>
    <col min="5896" max="5896" width="12.85546875" style="85" customWidth="1"/>
    <col min="5897" max="5897" width="10.7109375" style="85" customWidth="1"/>
    <col min="5898" max="5899" width="10.140625" style="85" customWidth="1"/>
    <col min="5900" max="5900" width="15.85546875" style="85" customWidth="1"/>
    <col min="5901" max="6144" width="9.140625" style="85"/>
    <col min="6145" max="6145" width="15.5703125" style="85" customWidth="1"/>
    <col min="6146" max="6146" width="9.42578125" style="85" customWidth="1"/>
    <col min="6147" max="6147" width="17" style="85" customWidth="1"/>
    <col min="6148" max="6149" width="16.140625" style="85" customWidth="1"/>
    <col min="6150" max="6150" width="14.5703125" style="85" customWidth="1"/>
    <col min="6151" max="6151" width="12.42578125" style="85" customWidth="1"/>
    <col min="6152" max="6152" width="12.85546875" style="85" customWidth="1"/>
    <col min="6153" max="6153" width="10.7109375" style="85" customWidth="1"/>
    <col min="6154" max="6155" width="10.140625" style="85" customWidth="1"/>
    <col min="6156" max="6156" width="15.85546875" style="85" customWidth="1"/>
    <col min="6157" max="6400" width="9.140625" style="85"/>
    <col min="6401" max="6401" width="15.5703125" style="85" customWidth="1"/>
    <col min="6402" max="6402" width="9.42578125" style="85" customWidth="1"/>
    <col min="6403" max="6403" width="17" style="85" customWidth="1"/>
    <col min="6404" max="6405" width="16.140625" style="85" customWidth="1"/>
    <col min="6406" max="6406" width="14.5703125" style="85" customWidth="1"/>
    <col min="6407" max="6407" width="12.42578125" style="85" customWidth="1"/>
    <col min="6408" max="6408" width="12.85546875" style="85" customWidth="1"/>
    <col min="6409" max="6409" width="10.7109375" style="85" customWidth="1"/>
    <col min="6410" max="6411" width="10.140625" style="85" customWidth="1"/>
    <col min="6412" max="6412" width="15.85546875" style="85" customWidth="1"/>
    <col min="6413" max="6656" width="9.140625" style="85"/>
    <col min="6657" max="6657" width="15.5703125" style="85" customWidth="1"/>
    <col min="6658" max="6658" width="9.42578125" style="85" customWidth="1"/>
    <col min="6659" max="6659" width="17" style="85" customWidth="1"/>
    <col min="6660" max="6661" width="16.140625" style="85" customWidth="1"/>
    <col min="6662" max="6662" width="14.5703125" style="85" customWidth="1"/>
    <col min="6663" max="6663" width="12.42578125" style="85" customWidth="1"/>
    <col min="6664" max="6664" width="12.85546875" style="85" customWidth="1"/>
    <col min="6665" max="6665" width="10.7109375" style="85" customWidth="1"/>
    <col min="6666" max="6667" width="10.140625" style="85" customWidth="1"/>
    <col min="6668" max="6668" width="15.85546875" style="85" customWidth="1"/>
    <col min="6669" max="6912" width="9.140625" style="85"/>
    <col min="6913" max="6913" width="15.5703125" style="85" customWidth="1"/>
    <col min="6914" max="6914" width="9.42578125" style="85" customWidth="1"/>
    <col min="6915" max="6915" width="17" style="85" customWidth="1"/>
    <col min="6916" max="6917" width="16.140625" style="85" customWidth="1"/>
    <col min="6918" max="6918" width="14.5703125" style="85" customWidth="1"/>
    <col min="6919" max="6919" width="12.42578125" style="85" customWidth="1"/>
    <col min="6920" max="6920" width="12.85546875" style="85" customWidth="1"/>
    <col min="6921" max="6921" width="10.7109375" style="85" customWidth="1"/>
    <col min="6922" max="6923" width="10.140625" style="85" customWidth="1"/>
    <col min="6924" max="6924" width="15.85546875" style="85" customWidth="1"/>
    <col min="6925" max="7168" width="9.140625" style="85"/>
    <col min="7169" max="7169" width="15.5703125" style="85" customWidth="1"/>
    <col min="7170" max="7170" width="9.42578125" style="85" customWidth="1"/>
    <col min="7171" max="7171" width="17" style="85" customWidth="1"/>
    <col min="7172" max="7173" width="16.140625" style="85" customWidth="1"/>
    <col min="7174" max="7174" width="14.5703125" style="85" customWidth="1"/>
    <col min="7175" max="7175" width="12.42578125" style="85" customWidth="1"/>
    <col min="7176" max="7176" width="12.85546875" style="85" customWidth="1"/>
    <col min="7177" max="7177" width="10.7109375" style="85" customWidth="1"/>
    <col min="7178" max="7179" width="10.140625" style="85" customWidth="1"/>
    <col min="7180" max="7180" width="15.85546875" style="85" customWidth="1"/>
    <col min="7181" max="7424" width="9.140625" style="85"/>
    <col min="7425" max="7425" width="15.5703125" style="85" customWidth="1"/>
    <col min="7426" max="7426" width="9.42578125" style="85" customWidth="1"/>
    <col min="7427" max="7427" width="17" style="85" customWidth="1"/>
    <col min="7428" max="7429" width="16.140625" style="85" customWidth="1"/>
    <col min="7430" max="7430" width="14.5703125" style="85" customWidth="1"/>
    <col min="7431" max="7431" width="12.42578125" style="85" customWidth="1"/>
    <col min="7432" max="7432" width="12.85546875" style="85" customWidth="1"/>
    <col min="7433" max="7433" width="10.7109375" style="85" customWidth="1"/>
    <col min="7434" max="7435" width="10.140625" style="85" customWidth="1"/>
    <col min="7436" max="7436" width="15.85546875" style="85" customWidth="1"/>
    <col min="7437" max="7680" width="9.140625" style="85"/>
    <col min="7681" max="7681" width="15.5703125" style="85" customWidth="1"/>
    <col min="7682" max="7682" width="9.42578125" style="85" customWidth="1"/>
    <col min="7683" max="7683" width="17" style="85" customWidth="1"/>
    <col min="7684" max="7685" width="16.140625" style="85" customWidth="1"/>
    <col min="7686" max="7686" width="14.5703125" style="85" customWidth="1"/>
    <col min="7687" max="7687" width="12.42578125" style="85" customWidth="1"/>
    <col min="7688" max="7688" width="12.85546875" style="85" customWidth="1"/>
    <col min="7689" max="7689" width="10.7109375" style="85" customWidth="1"/>
    <col min="7690" max="7691" width="10.140625" style="85" customWidth="1"/>
    <col min="7692" max="7692" width="15.85546875" style="85" customWidth="1"/>
    <col min="7693" max="7936" width="9.140625" style="85"/>
    <col min="7937" max="7937" width="15.5703125" style="85" customWidth="1"/>
    <col min="7938" max="7938" width="9.42578125" style="85" customWidth="1"/>
    <col min="7939" max="7939" width="17" style="85" customWidth="1"/>
    <col min="7940" max="7941" width="16.140625" style="85" customWidth="1"/>
    <col min="7942" max="7942" width="14.5703125" style="85" customWidth="1"/>
    <col min="7943" max="7943" width="12.42578125" style="85" customWidth="1"/>
    <col min="7944" max="7944" width="12.85546875" style="85" customWidth="1"/>
    <col min="7945" max="7945" width="10.7109375" style="85" customWidth="1"/>
    <col min="7946" max="7947" width="10.140625" style="85" customWidth="1"/>
    <col min="7948" max="7948" width="15.85546875" style="85" customWidth="1"/>
    <col min="7949" max="8192" width="9.140625" style="85"/>
    <col min="8193" max="8193" width="15.5703125" style="85" customWidth="1"/>
    <col min="8194" max="8194" width="9.42578125" style="85" customWidth="1"/>
    <col min="8195" max="8195" width="17" style="85" customWidth="1"/>
    <col min="8196" max="8197" width="16.140625" style="85" customWidth="1"/>
    <col min="8198" max="8198" width="14.5703125" style="85" customWidth="1"/>
    <col min="8199" max="8199" width="12.42578125" style="85" customWidth="1"/>
    <col min="8200" max="8200" width="12.85546875" style="85" customWidth="1"/>
    <col min="8201" max="8201" width="10.7109375" style="85" customWidth="1"/>
    <col min="8202" max="8203" width="10.140625" style="85" customWidth="1"/>
    <col min="8204" max="8204" width="15.85546875" style="85" customWidth="1"/>
    <col min="8205" max="8448" width="9.140625" style="85"/>
    <col min="8449" max="8449" width="15.5703125" style="85" customWidth="1"/>
    <col min="8450" max="8450" width="9.42578125" style="85" customWidth="1"/>
    <col min="8451" max="8451" width="17" style="85" customWidth="1"/>
    <col min="8452" max="8453" width="16.140625" style="85" customWidth="1"/>
    <col min="8454" max="8454" width="14.5703125" style="85" customWidth="1"/>
    <col min="8455" max="8455" width="12.42578125" style="85" customWidth="1"/>
    <col min="8456" max="8456" width="12.85546875" style="85" customWidth="1"/>
    <col min="8457" max="8457" width="10.7109375" style="85" customWidth="1"/>
    <col min="8458" max="8459" width="10.140625" style="85" customWidth="1"/>
    <col min="8460" max="8460" width="15.85546875" style="85" customWidth="1"/>
    <col min="8461" max="8704" width="9.140625" style="85"/>
    <col min="8705" max="8705" width="15.5703125" style="85" customWidth="1"/>
    <col min="8706" max="8706" width="9.42578125" style="85" customWidth="1"/>
    <col min="8707" max="8707" width="17" style="85" customWidth="1"/>
    <col min="8708" max="8709" width="16.140625" style="85" customWidth="1"/>
    <col min="8710" max="8710" width="14.5703125" style="85" customWidth="1"/>
    <col min="8711" max="8711" width="12.42578125" style="85" customWidth="1"/>
    <col min="8712" max="8712" width="12.85546875" style="85" customWidth="1"/>
    <col min="8713" max="8713" width="10.7109375" style="85" customWidth="1"/>
    <col min="8714" max="8715" width="10.140625" style="85" customWidth="1"/>
    <col min="8716" max="8716" width="15.85546875" style="85" customWidth="1"/>
    <col min="8717" max="8960" width="9.140625" style="85"/>
    <col min="8961" max="8961" width="15.5703125" style="85" customWidth="1"/>
    <col min="8962" max="8962" width="9.42578125" style="85" customWidth="1"/>
    <col min="8963" max="8963" width="17" style="85" customWidth="1"/>
    <col min="8964" max="8965" width="16.140625" style="85" customWidth="1"/>
    <col min="8966" max="8966" width="14.5703125" style="85" customWidth="1"/>
    <col min="8967" max="8967" width="12.42578125" style="85" customWidth="1"/>
    <col min="8968" max="8968" width="12.85546875" style="85" customWidth="1"/>
    <col min="8969" max="8969" width="10.7109375" style="85" customWidth="1"/>
    <col min="8970" max="8971" width="10.140625" style="85" customWidth="1"/>
    <col min="8972" max="8972" width="15.85546875" style="85" customWidth="1"/>
    <col min="8973" max="9216" width="9.140625" style="85"/>
    <col min="9217" max="9217" width="15.5703125" style="85" customWidth="1"/>
    <col min="9218" max="9218" width="9.42578125" style="85" customWidth="1"/>
    <col min="9219" max="9219" width="17" style="85" customWidth="1"/>
    <col min="9220" max="9221" width="16.140625" style="85" customWidth="1"/>
    <col min="9222" max="9222" width="14.5703125" style="85" customWidth="1"/>
    <col min="9223" max="9223" width="12.42578125" style="85" customWidth="1"/>
    <col min="9224" max="9224" width="12.85546875" style="85" customWidth="1"/>
    <col min="9225" max="9225" width="10.7109375" style="85" customWidth="1"/>
    <col min="9226" max="9227" width="10.140625" style="85" customWidth="1"/>
    <col min="9228" max="9228" width="15.85546875" style="85" customWidth="1"/>
    <col min="9229" max="9472" width="9.140625" style="85"/>
    <col min="9473" max="9473" width="15.5703125" style="85" customWidth="1"/>
    <col min="9474" max="9474" width="9.42578125" style="85" customWidth="1"/>
    <col min="9475" max="9475" width="17" style="85" customWidth="1"/>
    <col min="9476" max="9477" width="16.140625" style="85" customWidth="1"/>
    <col min="9478" max="9478" width="14.5703125" style="85" customWidth="1"/>
    <col min="9479" max="9479" width="12.42578125" style="85" customWidth="1"/>
    <col min="9480" max="9480" width="12.85546875" style="85" customWidth="1"/>
    <col min="9481" max="9481" width="10.7109375" style="85" customWidth="1"/>
    <col min="9482" max="9483" width="10.140625" style="85" customWidth="1"/>
    <col min="9484" max="9484" width="15.85546875" style="85" customWidth="1"/>
    <col min="9485" max="9728" width="9.140625" style="85"/>
    <col min="9729" max="9729" width="15.5703125" style="85" customWidth="1"/>
    <col min="9730" max="9730" width="9.42578125" style="85" customWidth="1"/>
    <col min="9731" max="9731" width="17" style="85" customWidth="1"/>
    <col min="9732" max="9733" width="16.140625" style="85" customWidth="1"/>
    <col min="9734" max="9734" width="14.5703125" style="85" customWidth="1"/>
    <col min="9735" max="9735" width="12.42578125" style="85" customWidth="1"/>
    <col min="9736" max="9736" width="12.85546875" style="85" customWidth="1"/>
    <col min="9737" max="9737" width="10.7109375" style="85" customWidth="1"/>
    <col min="9738" max="9739" width="10.140625" style="85" customWidth="1"/>
    <col min="9740" max="9740" width="15.85546875" style="85" customWidth="1"/>
    <col min="9741" max="9984" width="9.140625" style="85"/>
    <col min="9985" max="9985" width="15.5703125" style="85" customWidth="1"/>
    <col min="9986" max="9986" width="9.42578125" style="85" customWidth="1"/>
    <col min="9987" max="9987" width="17" style="85" customWidth="1"/>
    <col min="9988" max="9989" width="16.140625" style="85" customWidth="1"/>
    <col min="9990" max="9990" width="14.5703125" style="85" customWidth="1"/>
    <col min="9991" max="9991" width="12.42578125" style="85" customWidth="1"/>
    <col min="9992" max="9992" width="12.85546875" style="85" customWidth="1"/>
    <col min="9993" max="9993" width="10.7109375" style="85" customWidth="1"/>
    <col min="9994" max="9995" width="10.140625" style="85" customWidth="1"/>
    <col min="9996" max="9996" width="15.85546875" style="85" customWidth="1"/>
    <col min="9997" max="10240" width="9.140625" style="85"/>
    <col min="10241" max="10241" width="15.5703125" style="85" customWidth="1"/>
    <col min="10242" max="10242" width="9.42578125" style="85" customWidth="1"/>
    <col min="10243" max="10243" width="17" style="85" customWidth="1"/>
    <col min="10244" max="10245" width="16.140625" style="85" customWidth="1"/>
    <col min="10246" max="10246" width="14.5703125" style="85" customWidth="1"/>
    <col min="10247" max="10247" width="12.42578125" style="85" customWidth="1"/>
    <col min="10248" max="10248" width="12.85546875" style="85" customWidth="1"/>
    <col min="10249" max="10249" width="10.7109375" style="85" customWidth="1"/>
    <col min="10250" max="10251" width="10.140625" style="85" customWidth="1"/>
    <col min="10252" max="10252" width="15.85546875" style="85" customWidth="1"/>
    <col min="10253" max="10496" width="9.140625" style="85"/>
    <col min="10497" max="10497" width="15.5703125" style="85" customWidth="1"/>
    <col min="10498" max="10498" width="9.42578125" style="85" customWidth="1"/>
    <col min="10499" max="10499" width="17" style="85" customWidth="1"/>
    <col min="10500" max="10501" width="16.140625" style="85" customWidth="1"/>
    <col min="10502" max="10502" width="14.5703125" style="85" customWidth="1"/>
    <col min="10503" max="10503" width="12.42578125" style="85" customWidth="1"/>
    <col min="10504" max="10504" width="12.85546875" style="85" customWidth="1"/>
    <col min="10505" max="10505" width="10.7109375" style="85" customWidth="1"/>
    <col min="10506" max="10507" width="10.140625" style="85" customWidth="1"/>
    <col min="10508" max="10508" width="15.85546875" style="85" customWidth="1"/>
    <col min="10509" max="10752" width="9.140625" style="85"/>
    <col min="10753" max="10753" width="15.5703125" style="85" customWidth="1"/>
    <col min="10754" max="10754" width="9.42578125" style="85" customWidth="1"/>
    <col min="10755" max="10755" width="17" style="85" customWidth="1"/>
    <col min="10756" max="10757" width="16.140625" style="85" customWidth="1"/>
    <col min="10758" max="10758" width="14.5703125" style="85" customWidth="1"/>
    <col min="10759" max="10759" width="12.42578125" style="85" customWidth="1"/>
    <col min="10760" max="10760" width="12.85546875" style="85" customWidth="1"/>
    <col min="10761" max="10761" width="10.7109375" style="85" customWidth="1"/>
    <col min="10762" max="10763" width="10.140625" style="85" customWidth="1"/>
    <col min="10764" max="10764" width="15.85546875" style="85" customWidth="1"/>
    <col min="10765" max="11008" width="9.140625" style="85"/>
    <col min="11009" max="11009" width="15.5703125" style="85" customWidth="1"/>
    <col min="11010" max="11010" width="9.42578125" style="85" customWidth="1"/>
    <col min="11011" max="11011" width="17" style="85" customWidth="1"/>
    <col min="11012" max="11013" width="16.140625" style="85" customWidth="1"/>
    <col min="11014" max="11014" width="14.5703125" style="85" customWidth="1"/>
    <col min="11015" max="11015" width="12.42578125" style="85" customWidth="1"/>
    <col min="11016" max="11016" width="12.85546875" style="85" customWidth="1"/>
    <col min="11017" max="11017" width="10.7109375" style="85" customWidth="1"/>
    <col min="11018" max="11019" width="10.140625" style="85" customWidth="1"/>
    <col min="11020" max="11020" width="15.85546875" style="85" customWidth="1"/>
    <col min="11021" max="11264" width="9.140625" style="85"/>
    <col min="11265" max="11265" width="15.5703125" style="85" customWidth="1"/>
    <col min="11266" max="11266" width="9.42578125" style="85" customWidth="1"/>
    <col min="11267" max="11267" width="17" style="85" customWidth="1"/>
    <col min="11268" max="11269" width="16.140625" style="85" customWidth="1"/>
    <col min="11270" max="11270" width="14.5703125" style="85" customWidth="1"/>
    <col min="11271" max="11271" width="12.42578125" style="85" customWidth="1"/>
    <col min="11272" max="11272" width="12.85546875" style="85" customWidth="1"/>
    <col min="11273" max="11273" width="10.7109375" style="85" customWidth="1"/>
    <col min="11274" max="11275" width="10.140625" style="85" customWidth="1"/>
    <col min="11276" max="11276" width="15.85546875" style="85" customWidth="1"/>
    <col min="11277" max="11520" width="9.140625" style="85"/>
    <col min="11521" max="11521" width="15.5703125" style="85" customWidth="1"/>
    <col min="11522" max="11522" width="9.42578125" style="85" customWidth="1"/>
    <col min="11523" max="11523" width="17" style="85" customWidth="1"/>
    <col min="11524" max="11525" width="16.140625" style="85" customWidth="1"/>
    <col min="11526" max="11526" width="14.5703125" style="85" customWidth="1"/>
    <col min="11527" max="11527" width="12.42578125" style="85" customWidth="1"/>
    <col min="11528" max="11528" width="12.85546875" style="85" customWidth="1"/>
    <col min="11529" max="11529" width="10.7109375" style="85" customWidth="1"/>
    <col min="11530" max="11531" width="10.140625" style="85" customWidth="1"/>
    <col min="11532" max="11532" width="15.85546875" style="85" customWidth="1"/>
    <col min="11533" max="11776" width="9.140625" style="85"/>
    <col min="11777" max="11777" width="15.5703125" style="85" customWidth="1"/>
    <col min="11778" max="11778" width="9.42578125" style="85" customWidth="1"/>
    <col min="11779" max="11779" width="17" style="85" customWidth="1"/>
    <col min="11780" max="11781" width="16.140625" style="85" customWidth="1"/>
    <col min="11782" max="11782" width="14.5703125" style="85" customWidth="1"/>
    <col min="11783" max="11783" width="12.42578125" style="85" customWidth="1"/>
    <col min="11784" max="11784" width="12.85546875" style="85" customWidth="1"/>
    <col min="11785" max="11785" width="10.7109375" style="85" customWidth="1"/>
    <col min="11786" max="11787" width="10.140625" style="85" customWidth="1"/>
    <col min="11788" max="11788" width="15.85546875" style="85" customWidth="1"/>
    <col min="11789" max="12032" width="9.140625" style="85"/>
    <col min="12033" max="12033" width="15.5703125" style="85" customWidth="1"/>
    <col min="12034" max="12034" width="9.42578125" style="85" customWidth="1"/>
    <col min="12035" max="12035" width="17" style="85" customWidth="1"/>
    <col min="12036" max="12037" width="16.140625" style="85" customWidth="1"/>
    <col min="12038" max="12038" width="14.5703125" style="85" customWidth="1"/>
    <col min="12039" max="12039" width="12.42578125" style="85" customWidth="1"/>
    <col min="12040" max="12040" width="12.85546875" style="85" customWidth="1"/>
    <col min="12041" max="12041" width="10.7109375" style="85" customWidth="1"/>
    <col min="12042" max="12043" width="10.140625" style="85" customWidth="1"/>
    <col min="12044" max="12044" width="15.85546875" style="85" customWidth="1"/>
    <col min="12045" max="12288" width="9.140625" style="85"/>
    <col min="12289" max="12289" width="15.5703125" style="85" customWidth="1"/>
    <col min="12290" max="12290" width="9.42578125" style="85" customWidth="1"/>
    <col min="12291" max="12291" width="17" style="85" customWidth="1"/>
    <col min="12292" max="12293" width="16.140625" style="85" customWidth="1"/>
    <col min="12294" max="12294" width="14.5703125" style="85" customWidth="1"/>
    <col min="12295" max="12295" width="12.42578125" style="85" customWidth="1"/>
    <col min="12296" max="12296" width="12.85546875" style="85" customWidth="1"/>
    <col min="12297" max="12297" width="10.7109375" style="85" customWidth="1"/>
    <col min="12298" max="12299" width="10.140625" style="85" customWidth="1"/>
    <col min="12300" max="12300" width="15.85546875" style="85" customWidth="1"/>
    <col min="12301" max="12544" width="9.140625" style="85"/>
    <col min="12545" max="12545" width="15.5703125" style="85" customWidth="1"/>
    <col min="12546" max="12546" width="9.42578125" style="85" customWidth="1"/>
    <col min="12547" max="12547" width="17" style="85" customWidth="1"/>
    <col min="12548" max="12549" width="16.140625" style="85" customWidth="1"/>
    <col min="12550" max="12550" width="14.5703125" style="85" customWidth="1"/>
    <col min="12551" max="12551" width="12.42578125" style="85" customWidth="1"/>
    <col min="12552" max="12552" width="12.85546875" style="85" customWidth="1"/>
    <col min="12553" max="12553" width="10.7109375" style="85" customWidth="1"/>
    <col min="12554" max="12555" width="10.140625" style="85" customWidth="1"/>
    <col min="12556" max="12556" width="15.85546875" style="85" customWidth="1"/>
    <col min="12557" max="12800" width="9.140625" style="85"/>
    <col min="12801" max="12801" width="15.5703125" style="85" customWidth="1"/>
    <col min="12802" max="12802" width="9.42578125" style="85" customWidth="1"/>
    <col min="12803" max="12803" width="17" style="85" customWidth="1"/>
    <col min="12804" max="12805" width="16.140625" style="85" customWidth="1"/>
    <col min="12806" max="12806" width="14.5703125" style="85" customWidth="1"/>
    <col min="12807" max="12807" width="12.42578125" style="85" customWidth="1"/>
    <col min="12808" max="12808" width="12.85546875" style="85" customWidth="1"/>
    <col min="12809" max="12809" width="10.7109375" style="85" customWidth="1"/>
    <col min="12810" max="12811" width="10.140625" style="85" customWidth="1"/>
    <col min="12812" max="12812" width="15.85546875" style="85" customWidth="1"/>
    <col min="12813" max="13056" width="9.140625" style="85"/>
    <col min="13057" max="13057" width="15.5703125" style="85" customWidth="1"/>
    <col min="13058" max="13058" width="9.42578125" style="85" customWidth="1"/>
    <col min="13059" max="13059" width="17" style="85" customWidth="1"/>
    <col min="13060" max="13061" width="16.140625" style="85" customWidth="1"/>
    <col min="13062" max="13062" width="14.5703125" style="85" customWidth="1"/>
    <col min="13063" max="13063" width="12.42578125" style="85" customWidth="1"/>
    <col min="13064" max="13064" width="12.85546875" style="85" customWidth="1"/>
    <col min="13065" max="13065" width="10.7109375" style="85" customWidth="1"/>
    <col min="13066" max="13067" width="10.140625" style="85" customWidth="1"/>
    <col min="13068" max="13068" width="15.85546875" style="85" customWidth="1"/>
    <col min="13069" max="13312" width="9.140625" style="85"/>
    <col min="13313" max="13313" width="15.5703125" style="85" customWidth="1"/>
    <col min="13314" max="13314" width="9.42578125" style="85" customWidth="1"/>
    <col min="13315" max="13315" width="17" style="85" customWidth="1"/>
    <col min="13316" max="13317" width="16.140625" style="85" customWidth="1"/>
    <col min="13318" max="13318" width="14.5703125" style="85" customWidth="1"/>
    <col min="13319" max="13319" width="12.42578125" style="85" customWidth="1"/>
    <col min="13320" max="13320" width="12.85546875" style="85" customWidth="1"/>
    <col min="13321" max="13321" width="10.7109375" style="85" customWidth="1"/>
    <col min="13322" max="13323" width="10.140625" style="85" customWidth="1"/>
    <col min="13324" max="13324" width="15.85546875" style="85" customWidth="1"/>
    <col min="13325" max="13568" width="9.140625" style="85"/>
    <col min="13569" max="13569" width="15.5703125" style="85" customWidth="1"/>
    <col min="13570" max="13570" width="9.42578125" style="85" customWidth="1"/>
    <col min="13571" max="13571" width="17" style="85" customWidth="1"/>
    <col min="13572" max="13573" width="16.140625" style="85" customWidth="1"/>
    <col min="13574" max="13574" width="14.5703125" style="85" customWidth="1"/>
    <col min="13575" max="13575" width="12.42578125" style="85" customWidth="1"/>
    <col min="13576" max="13576" width="12.85546875" style="85" customWidth="1"/>
    <col min="13577" max="13577" width="10.7109375" style="85" customWidth="1"/>
    <col min="13578" max="13579" width="10.140625" style="85" customWidth="1"/>
    <col min="13580" max="13580" width="15.85546875" style="85" customWidth="1"/>
    <col min="13581" max="13824" width="9.140625" style="85"/>
    <col min="13825" max="13825" width="15.5703125" style="85" customWidth="1"/>
    <col min="13826" max="13826" width="9.42578125" style="85" customWidth="1"/>
    <col min="13827" max="13827" width="17" style="85" customWidth="1"/>
    <col min="13828" max="13829" width="16.140625" style="85" customWidth="1"/>
    <col min="13830" max="13830" width="14.5703125" style="85" customWidth="1"/>
    <col min="13831" max="13831" width="12.42578125" style="85" customWidth="1"/>
    <col min="13832" max="13832" width="12.85546875" style="85" customWidth="1"/>
    <col min="13833" max="13833" width="10.7109375" style="85" customWidth="1"/>
    <col min="13834" max="13835" width="10.140625" style="85" customWidth="1"/>
    <col min="13836" max="13836" width="15.85546875" style="85" customWidth="1"/>
    <col min="13837" max="14080" width="9.140625" style="85"/>
    <col min="14081" max="14081" width="15.5703125" style="85" customWidth="1"/>
    <col min="14082" max="14082" width="9.42578125" style="85" customWidth="1"/>
    <col min="14083" max="14083" width="17" style="85" customWidth="1"/>
    <col min="14084" max="14085" width="16.140625" style="85" customWidth="1"/>
    <col min="14086" max="14086" width="14.5703125" style="85" customWidth="1"/>
    <col min="14087" max="14087" width="12.42578125" style="85" customWidth="1"/>
    <col min="14088" max="14088" width="12.85546875" style="85" customWidth="1"/>
    <col min="14089" max="14089" width="10.7109375" style="85" customWidth="1"/>
    <col min="14090" max="14091" width="10.140625" style="85" customWidth="1"/>
    <col min="14092" max="14092" width="15.85546875" style="85" customWidth="1"/>
    <col min="14093" max="14336" width="9.140625" style="85"/>
    <col min="14337" max="14337" width="15.5703125" style="85" customWidth="1"/>
    <col min="14338" max="14338" width="9.42578125" style="85" customWidth="1"/>
    <col min="14339" max="14339" width="17" style="85" customWidth="1"/>
    <col min="14340" max="14341" width="16.140625" style="85" customWidth="1"/>
    <col min="14342" max="14342" width="14.5703125" style="85" customWidth="1"/>
    <col min="14343" max="14343" width="12.42578125" style="85" customWidth="1"/>
    <col min="14344" max="14344" width="12.85546875" style="85" customWidth="1"/>
    <col min="14345" max="14345" width="10.7109375" style="85" customWidth="1"/>
    <col min="14346" max="14347" width="10.140625" style="85" customWidth="1"/>
    <col min="14348" max="14348" width="15.85546875" style="85" customWidth="1"/>
    <col min="14349" max="14592" width="9.140625" style="85"/>
    <col min="14593" max="14593" width="15.5703125" style="85" customWidth="1"/>
    <col min="14594" max="14594" width="9.42578125" style="85" customWidth="1"/>
    <col min="14595" max="14595" width="17" style="85" customWidth="1"/>
    <col min="14596" max="14597" width="16.140625" style="85" customWidth="1"/>
    <col min="14598" max="14598" width="14.5703125" style="85" customWidth="1"/>
    <col min="14599" max="14599" width="12.42578125" style="85" customWidth="1"/>
    <col min="14600" max="14600" width="12.85546875" style="85" customWidth="1"/>
    <col min="14601" max="14601" width="10.7109375" style="85" customWidth="1"/>
    <col min="14602" max="14603" width="10.140625" style="85" customWidth="1"/>
    <col min="14604" max="14604" width="15.85546875" style="85" customWidth="1"/>
    <col min="14605" max="14848" width="9.140625" style="85"/>
    <col min="14849" max="14849" width="15.5703125" style="85" customWidth="1"/>
    <col min="14850" max="14850" width="9.42578125" style="85" customWidth="1"/>
    <col min="14851" max="14851" width="17" style="85" customWidth="1"/>
    <col min="14852" max="14853" width="16.140625" style="85" customWidth="1"/>
    <col min="14854" max="14854" width="14.5703125" style="85" customWidth="1"/>
    <col min="14855" max="14855" width="12.42578125" style="85" customWidth="1"/>
    <col min="14856" max="14856" width="12.85546875" style="85" customWidth="1"/>
    <col min="14857" max="14857" width="10.7109375" style="85" customWidth="1"/>
    <col min="14858" max="14859" width="10.140625" style="85" customWidth="1"/>
    <col min="14860" max="14860" width="15.85546875" style="85" customWidth="1"/>
    <col min="14861" max="15104" width="9.140625" style="85"/>
    <col min="15105" max="15105" width="15.5703125" style="85" customWidth="1"/>
    <col min="15106" max="15106" width="9.42578125" style="85" customWidth="1"/>
    <col min="15107" max="15107" width="17" style="85" customWidth="1"/>
    <col min="15108" max="15109" width="16.140625" style="85" customWidth="1"/>
    <col min="15110" max="15110" width="14.5703125" style="85" customWidth="1"/>
    <col min="15111" max="15111" width="12.42578125" style="85" customWidth="1"/>
    <col min="15112" max="15112" width="12.85546875" style="85" customWidth="1"/>
    <col min="15113" max="15113" width="10.7109375" style="85" customWidth="1"/>
    <col min="15114" max="15115" width="10.140625" style="85" customWidth="1"/>
    <col min="15116" max="15116" width="15.85546875" style="85" customWidth="1"/>
    <col min="15117" max="15360" width="9.140625" style="85"/>
    <col min="15361" max="15361" width="15.5703125" style="85" customWidth="1"/>
    <col min="15362" max="15362" width="9.42578125" style="85" customWidth="1"/>
    <col min="15363" max="15363" width="17" style="85" customWidth="1"/>
    <col min="15364" max="15365" width="16.140625" style="85" customWidth="1"/>
    <col min="15366" max="15366" width="14.5703125" style="85" customWidth="1"/>
    <col min="15367" max="15367" width="12.42578125" style="85" customWidth="1"/>
    <col min="15368" max="15368" width="12.85546875" style="85" customWidth="1"/>
    <col min="15369" max="15369" width="10.7109375" style="85" customWidth="1"/>
    <col min="15370" max="15371" width="10.140625" style="85" customWidth="1"/>
    <col min="15372" max="15372" width="15.85546875" style="85" customWidth="1"/>
    <col min="15373" max="15616" width="9.140625" style="85"/>
    <col min="15617" max="15617" width="15.5703125" style="85" customWidth="1"/>
    <col min="15618" max="15618" width="9.42578125" style="85" customWidth="1"/>
    <col min="15619" max="15619" width="17" style="85" customWidth="1"/>
    <col min="15620" max="15621" width="16.140625" style="85" customWidth="1"/>
    <col min="15622" max="15622" width="14.5703125" style="85" customWidth="1"/>
    <col min="15623" max="15623" width="12.42578125" style="85" customWidth="1"/>
    <col min="15624" max="15624" width="12.85546875" style="85" customWidth="1"/>
    <col min="15625" max="15625" width="10.7109375" style="85" customWidth="1"/>
    <col min="15626" max="15627" width="10.140625" style="85" customWidth="1"/>
    <col min="15628" max="15628" width="15.85546875" style="85" customWidth="1"/>
    <col min="15629" max="15872" width="9.140625" style="85"/>
    <col min="15873" max="15873" width="15.5703125" style="85" customWidth="1"/>
    <col min="15874" max="15874" width="9.42578125" style="85" customWidth="1"/>
    <col min="15875" max="15875" width="17" style="85" customWidth="1"/>
    <col min="15876" max="15877" width="16.140625" style="85" customWidth="1"/>
    <col min="15878" max="15878" width="14.5703125" style="85" customWidth="1"/>
    <col min="15879" max="15879" width="12.42578125" style="85" customWidth="1"/>
    <col min="15880" max="15880" width="12.85546875" style="85" customWidth="1"/>
    <col min="15881" max="15881" width="10.7109375" style="85" customWidth="1"/>
    <col min="15882" max="15883" width="10.140625" style="85" customWidth="1"/>
    <col min="15884" max="15884" width="15.85546875" style="85" customWidth="1"/>
    <col min="15885" max="16128" width="9.140625" style="85"/>
    <col min="16129" max="16129" width="15.5703125" style="85" customWidth="1"/>
    <col min="16130" max="16130" width="9.42578125" style="85" customWidth="1"/>
    <col min="16131" max="16131" width="17" style="85" customWidth="1"/>
    <col min="16132" max="16133" width="16.140625" style="85" customWidth="1"/>
    <col min="16134" max="16134" width="14.5703125" style="85" customWidth="1"/>
    <col min="16135" max="16135" width="12.42578125" style="85" customWidth="1"/>
    <col min="16136" max="16136" width="12.85546875" style="85" customWidth="1"/>
    <col min="16137" max="16137" width="10.7109375" style="85" customWidth="1"/>
    <col min="16138" max="16139" width="10.140625" style="85" customWidth="1"/>
    <col min="16140" max="16140" width="15.85546875" style="85" customWidth="1"/>
    <col min="16141" max="16384" width="9.140625" style="85"/>
  </cols>
  <sheetData>
    <row r="1" spans="1:12" ht="30.75" customHeight="1" thickBot="1" x14ac:dyDescent="0.25">
      <c r="A1" s="238" t="s">
        <v>77</v>
      </c>
      <c r="B1" s="238"/>
      <c r="C1" s="238"/>
      <c r="D1" s="238"/>
      <c r="E1" s="238"/>
      <c r="F1" s="238"/>
      <c r="G1" s="238"/>
    </row>
    <row r="2" spans="1:12" s="91" customFormat="1" ht="50.25" customHeight="1" x14ac:dyDescent="0.2">
      <c r="A2" s="86" t="s">
        <v>78</v>
      </c>
      <c r="B2" s="87" t="s">
        <v>79</v>
      </c>
      <c r="C2" s="88" t="s">
        <v>80</v>
      </c>
      <c r="D2" s="88" t="s">
        <v>81</v>
      </c>
      <c r="E2" s="88"/>
      <c r="F2" s="88" t="s">
        <v>82</v>
      </c>
      <c r="G2" s="88" t="s">
        <v>83</v>
      </c>
      <c r="H2" s="88" t="s">
        <v>84</v>
      </c>
      <c r="I2" s="88" t="s">
        <v>85</v>
      </c>
      <c r="J2" s="88" t="s">
        <v>86</v>
      </c>
      <c r="K2" s="89" t="s">
        <v>87</v>
      </c>
      <c r="L2" s="90" t="s">
        <v>88</v>
      </c>
    </row>
    <row r="3" spans="1:12" x14ac:dyDescent="0.2">
      <c r="A3" s="92">
        <v>630</v>
      </c>
      <c r="B3" s="93">
        <v>900</v>
      </c>
      <c r="C3" s="94">
        <f t="shared" ref="C3:C12" si="0">A3*2/3*3.14</f>
        <v>1318.8</v>
      </c>
      <c r="D3" s="94">
        <f t="shared" ref="D3:D12" si="1">A3*3.14</f>
        <v>1978.2</v>
      </c>
      <c r="E3" s="94"/>
      <c r="F3" s="94">
        <f t="shared" ref="F3:F12" si="2">((2*3.14*(B3/2))/4)+400</f>
        <v>1106.5</v>
      </c>
      <c r="G3" s="94">
        <f t="shared" ref="G3:G12" si="3">((2*3.14*(B3+(A3/2)/2))/4)+400</f>
        <v>2060.2750000000001</v>
      </c>
      <c r="H3" s="94">
        <f t="shared" ref="H3:H12" si="4">((F3*2+G3)/3)</f>
        <v>1424.425</v>
      </c>
      <c r="I3" s="95">
        <v>0</v>
      </c>
      <c r="J3" s="96">
        <f t="shared" ref="J3:J12" si="5">C3*H3/10000</f>
        <v>187.85316900000001</v>
      </c>
      <c r="K3" s="97">
        <f t="shared" ref="K3:K12" si="6">D3*H3/10000</f>
        <v>281.77975350000003</v>
      </c>
      <c r="L3" s="97">
        <f t="shared" ref="L3:L12" si="7">SUM(J3*I3)</f>
        <v>0</v>
      </c>
    </row>
    <row r="4" spans="1:12" x14ac:dyDescent="0.2">
      <c r="A4" s="92">
        <v>530</v>
      </c>
      <c r="B4" s="93">
        <v>750</v>
      </c>
      <c r="C4" s="94">
        <f t="shared" si="0"/>
        <v>1109.4666666666667</v>
      </c>
      <c r="D4" s="94">
        <f t="shared" si="1"/>
        <v>1664.2</v>
      </c>
      <c r="E4" s="94"/>
      <c r="F4" s="94">
        <f t="shared" si="2"/>
        <v>988.75</v>
      </c>
      <c r="G4" s="94">
        <f t="shared" si="3"/>
        <v>1785.5250000000001</v>
      </c>
      <c r="H4" s="94">
        <f t="shared" si="4"/>
        <v>1254.3416666666667</v>
      </c>
      <c r="I4" s="95">
        <v>0</v>
      </c>
      <c r="J4" s="96">
        <f t="shared" si="5"/>
        <v>139.16502677777777</v>
      </c>
      <c r="K4" s="97">
        <f t="shared" si="6"/>
        <v>208.74754016666668</v>
      </c>
      <c r="L4" s="97">
        <f t="shared" si="7"/>
        <v>0</v>
      </c>
    </row>
    <row r="5" spans="1:12" x14ac:dyDescent="0.2">
      <c r="A5" s="98">
        <v>426</v>
      </c>
      <c r="B5" s="99">
        <v>600</v>
      </c>
      <c r="C5" s="97">
        <f t="shared" si="0"/>
        <v>891.76</v>
      </c>
      <c r="D5" s="97">
        <f t="shared" si="1"/>
        <v>1337.64</v>
      </c>
      <c r="E5" s="97"/>
      <c r="F5" s="97">
        <f t="shared" si="2"/>
        <v>871</v>
      </c>
      <c r="G5" s="94">
        <f t="shared" si="3"/>
        <v>1509.2050000000002</v>
      </c>
      <c r="H5" s="94">
        <f t="shared" si="4"/>
        <v>1083.7349999999999</v>
      </c>
      <c r="I5" s="95">
        <v>0</v>
      </c>
      <c r="J5" s="96">
        <f t="shared" si="5"/>
        <v>96.643152360000002</v>
      </c>
      <c r="K5" s="97">
        <f t="shared" si="6"/>
        <v>144.96472853999998</v>
      </c>
      <c r="L5" s="97">
        <f t="shared" si="7"/>
        <v>0</v>
      </c>
    </row>
    <row r="6" spans="1:12" x14ac:dyDescent="0.2">
      <c r="A6" s="98">
        <v>325</v>
      </c>
      <c r="B6" s="99">
        <v>450</v>
      </c>
      <c r="C6" s="97">
        <f t="shared" si="0"/>
        <v>680.33333333333337</v>
      </c>
      <c r="D6" s="97">
        <f t="shared" si="1"/>
        <v>1020.5</v>
      </c>
      <c r="E6" s="97"/>
      <c r="F6" s="97">
        <f t="shared" si="2"/>
        <v>753.25</v>
      </c>
      <c r="G6" s="94">
        <f t="shared" si="3"/>
        <v>1234.0625</v>
      </c>
      <c r="H6" s="94">
        <f t="shared" si="4"/>
        <v>913.52083333333337</v>
      </c>
      <c r="I6" s="95">
        <v>0</v>
      </c>
      <c r="J6" s="96">
        <f t="shared" si="5"/>
        <v>62.149867361111113</v>
      </c>
      <c r="K6" s="97">
        <f t="shared" si="6"/>
        <v>93.22480104166668</v>
      </c>
      <c r="L6" s="97">
        <f t="shared" si="7"/>
        <v>0</v>
      </c>
    </row>
    <row r="7" spans="1:12" x14ac:dyDescent="0.2">
      <c r="A7" s="98">
        <v>273</v>
      </c>
      <c r="B7" s="99">
        <v>375</v>
      </c>
      <c r="C7" s="97">
        <f t="shared" si="0"/>
        <v>571.48</v>
      </c>
      <c r="D7" s="97">
        <f t="shared" si="1"/>
        <v>857.22</v>
      </c>
      <c r="E7" s="97"/>
      <c r="F7" s="97">
        <f t="shared" si="2"/>
        <v>694.375</v>
      </c>
      <c r="G7" s="94">
        <f t="shared" si="3"/>
        <v>1095.9025000000001</v>
      </c>
      <c r="H7" s="94">
        <f t="shared" si="4"/>
        <v>828.21750000000009</v>
      </c>
      <c r="I7" s="95">
        <v>0</v>
      </c>
      <c r="J7" s="96">
        <f t="shared" si="5"/>
        <v>47.330973690000008</v>
      </c>
      <c r="K7" s="97">
        <f t="shared" si="6"/>
        <v>70.996460535000011</v>
      </c>
      <c r="L7" s="97">
        <f t="shared" si="7"/>
        <v>0</v>
      </c>
    </row>
    <row r="8" spans="1:12" x14ac:dyDescent="0.2">
      <c r="A8" s="98">
        <v>219</v>
      </c>
      <c r="B8" s="99">
        <v>300</v>
      </c>
      <c r="C8" s="97">
        <f t="shared" si="0"/>
        <v>458.44</v>
      </c>
      <c r="D8" s="97">
        <f t="shared" si="1"/>
        <v>687.66000000000008</v>
      </c>
      <c r="E8" s="97"/>
      <c r="F8" s="97">
        <f t="shared" si="2"/>
        <v>635.5</v>
      </c>
      <c r="G8" s="94">
        <f t="shared" si="3"/>
        <v>956.95749999999998</v>
      </c>
      <c r="H8" s="94">
        <f t="shared" si="4"/>
        <v>742.65250000000003</v>
      </c>
      <c r="I8" s="95">
        <v>0</v>
      </c>
      <c r="J8" s="96">
        <f t="shared" si="5"/>
        <v>34.046161210000001</v>
      </c>
      <c r="K8" s="97">
        <f t="shared" si="6"/>
        <v>51.069241815000012</v>
      </c>
      <c r="L8" s="97">
        <f t="shared" si="7"/>
        <v>0</v>
      </c>
    </row>
    <row r="9" spans="1:12" x14ac:dyDescent="0.2">
      <c r="A9" s="98">
        <v>159</v>
      </c>
      <c r="B9" s="99">
        <v>225</v>
      </c>
      <c r="C9" s="97">
        <f t="shared" si="0"/>
        <v>332.84000000000003</v>
      </c>
      <c r="D9" s="97">
        <f t="shared" si="1"/>
        <v>499.26000000000005</v>
      </c>
      <c r="E9" s="97"/>
      <c r="F9" s="97">
        <f t="shared" si="2"/>
        <v>576.625</v>
      </c>
      <c r="G9" s="94">
        <f t="shared" si="3"/>
        <v>815.65750000000003</v>
      </c>
      <c r="H9" s="94">
        <f t="shared" si="4"/>
        <v>656.30250000000001</v>
      </c>
      <c r="I9" s="95">
        <v>0</v>
      </c>
      <c r="J9" s="96">
        <f t="shared" si="5"/>
        <v>21.844372410000002</v>
      </c>
      <c r="K9" s="97">
        <f t="shared" si="6"/>
        <v>32.766558615000008</v>
      </c>
      <c r="L9" s="97">
        <f t="shared" si="7"/>
        <v>0</v>
      </c>
    </row>
    <row r="10" spans="1:12" x14ac:dyDescent="0.2">
      <c r="A10" s="98">
        <v>133</v>
      </c>
      <c r="B10" s="99">
        <v>190</v>
      </c>
      <c r="C10" s="97">
        <f t="shared" si="0"/>
        <v>278.41333333333336</v>
      </c>
      <c r="D10" s="97">
        <f t="shared" si="1"/>
        <v>417.62</v>
      </c>
      <c r="E10" s="97"/>
      <c r="F10" s="97">
        <f t="shared" si="2"/>
        <v>549.15</v>
      </c>
      <c r="G10" s="94">
        <f t="shared" si="3"/>
        <v>750.50250000000005</v>
      </c>
      <c r="H10" s="94">
        <f t="shared" si="4"/>
        <v>616.26750000000004</v>
      </c>
      <c r="I10" s="95">
        <v>2</v>
      </c>
      <c r="J10" s="96">
        <f t="shared" si="5"/>
        <v>17.157708890000002</v>
      </c>
      <c r="K10" s="97">
        <f t="shared" si="6"/>
        <v>25.736563335000003</v>
      </c>
      <c r="L10" s="97">
        <f t="shared" si="7"/>
        <v>34.315417780000004</v>
      </c>
    </row>
    <row r="11" spans="1:12" x14ac:dyDescent="0.2">
      <c r="A11" s="98">
        <v>108</v>
      </c>
      <c r="B11" s="99">
        <v>150</v>
      </c>
      <c r="C11" s="97">
        <f t="shared" ref="C11" si="8">A11*2/3*3.14</f>
        <v>226.08</v>
      </c>
      <c r="D11" s="97">
        <f t="shared" ref="D11" si="9">A11*3.14</f>
        <v>339.12</v>
      </c>
      <c r="E11" s="97"/>
      <c r="F11" s="97">
        <f t="shared" ref="F11" si="10">((2*3.14*(B11/2))/4)+400</f>
        <v>517.75</v>
      </c>
      <c r="G11" s="94">
        <f t="shared" ref="G11" si="11">((2*3.14*(B11+(A11/2)/2))/4)+400</f>
        <v>677.89</v>
      </c>
      <c r="H11" s="94">
        <f t="shared" ref="H11" si="12">((F11*2+G11)/3)</f>
        <v>571.13</v>
      </c>
      <c r="I11" s="95">
        <v>1</v>
      </c>
      <c r="J11" s="96">
        <f t="shared" ref="J11" si="13">C11*H11/10000</f>
        <v>12.91210704</v>
      </c>
      <c r="K11" s="97">
        <f t="shared" ref="K11" si="14">D11*H11/10000</f>
        <v>19.36816056</v>
      </c>
      <c r="L11" s="97">
        <f t="shared" ref="L11" si="15">SUM(J11*I11)</f>
        <v>12.91210704</v>
      </c>
    </row>
    <row r="12" spans="1:12" x14ac:dyDescent="0.2">
      <c r="A12" s="98">
        <v>89</v>
      </c>
      <c r="B12" s="99">
        <v>120</v>
      </c>
      <c r="C12" s="97">
        <f t="shared" si="0"/>
        <v>186.30666666666667</v>
      </c>
      <c r="D12" s="97">
        <f t="shared" si="1"/>
        <v>279.46000000000004</v>
      </c>
      <c r="E12" s="97"/>
      <c r="F12" s="97">
        <f t="shared" si="2"/>
        <v>494.2</v>
      </c>
      <c r="G12" s="94">
        <f t="shared" si="3"/>
        <v>623.33249999999998</v>
      </c>
      <c r="H12" s="94">
        <f t="shared" si="4"/>
        <v>537.24416666666673</v>
      </c>
      <c r="I12" s="95">
        <v>0</v>
      </c>
      <c r="J12" s="96">
        <f t="shared" si="5"/>
        <v>10.00921698777778</v>
      </c>
      <c r="K12" s="97">
        <f t="shared" si="6"/>
        <v>15.013825481666672</v>
      </c>
      <c r="L12" s="97">
        <f t="shared" si="7"/>
        <v>0</v>
      </c>
    </row>
    <row r="13" spans="1:12" x14ac:dyDescent="0.2">
      <c r="A13" s="100"/>
      <c r="B13" s="101"/>
      <c r="C13" s="102"/>
      <c r="D13" s="102"/>
      <c r="E13" s="102"/>
      <c r="F13" s="102"/>
      <c r="G13" s="102"/>
      <c r="H13" s="102"/>
      <c r="I13" s="102"/>
      <c r="J13" s="102"/>
      <c r="K13" s="102"/>
      <c r="L13" s="103">
        <f>SUM(L3:L12)</f>
        <v>47.227524820000006</v>
      </c>
    </row>
    <row r="14" spans="1:12" x14ac:dyDescent="0.2">
      <c r="A14" s="100"/>
      <c r="B14" s="101"/>
      <c r="C14" s="102"/>
      <c r="D14" s="102"/>
      <c r="E14" s="102"/>
      <c r="F14" s="102"/>
      <c r="G14" s="102"/>
      <c r="H14" s="102"/>
      <c r="I14" s="102"/>
      <c r="J14" s="102"/>
      <c r="K14" s="102"/>
      <c r="L14" s="104"/>
    </row>
    <row r="15" spans="1:12" x14ac:dyDescent="0.2">
      <c r="A15" s="238" t="s">
        <v>96</v>
      </c>
      <c r="B15" s="238"/>
      <c r="C15" s="238"/>
      <c r="D15" s="238"/>
      <c r="E15" s="238"/>
      <c r="F15" s="238"/>
      <c r="G15" s="238"/>
    </row>
    <row r="16" spans="1:12" x14ac:dyDescent="0.2">
      <c r="A16" s="238"/>
      <c r="B16" s="238"/>
      <c r="C16" s="238"/>
      <c r="D16" s="238"/>
      <c r="E16" s="238"/>
      <c r="F16" s="238"/>
      <c r="G16" s="238"/>
    </row>
    <row r="17" spans="1:12" ht="13.5" thickBot="1" x14ac:dyDescent="0.25">
      <c r="A17" s="238"/>
      <c r="B17" s="238"/>
      <c r="C17" s="238"/>
      <c r="D17" s="238"/>
      <c r="E17" s="238"/>
      <c r="F17" s="238"/>
      <c r="G17" s="238"/>
    </row>
    <row r="18" spans="1:12" ht="45" x14ac:dyDescent="0.2">
      <c r="A18" s="86" t="s">
        <v>90</v>
      </c>
      <c r="B18" s="87" t="s">
        <v>91</v>
      </c>
      <c r="C18" s="88" t="s">
        <v>92</v>
      </c>
      <c r="D18" s="88" t="s">
        <v>93</v>
      </c>
      <c r="E18" s="88" t="s">
        <v>97</v>
      </c>
      <c r="F18" s="88" t="s">
        <v>94</v>
      </c>
      <c r="G18" s="88" t="s">
        <v>95</v>
      </c>
      <c r="H18" s="108" t="s">
        <v>88</v>
      </c>
    </row>
    <row r="19" spans="1:12" x14ac:dyDescent="0.2">
      <c r="A19" s="92">
        <v>630</v>
      </c>
      <c r="B19" s="93">
        <v>8</v>
      </c>
      <c r="C19" s="107">
        <f>B19*2.5+40</f>
        <v>60</v>
      </c>
      <c r="D19" s="94">
        <f>PI()*(A19)</f>
        <v>1979.2033717615698</v>
      </c>
      <c r="E19" s="94">
        <v>0</v>
      </c>
      <c r="F19" s="109">
        <f>D19*(C19*2)/10000</f>
        <v>23.750440461138837</v>
      </c>
      <c r="G19" s="110"/>
      <c r="H19" s="94">
        <f>SUM(E19*F19)</f>
        <v>0</v>
      </c>
    </row>
    <row r="20" spans="1:12" x14ac:dyDescent="0.2">
      <c r="A20" s="92">
        <v>0</v>
      </c>
      <c r="B20" s="93">
        <v>13</v>
      </c>
      <c r="C20" s="107">
        <f>B20*2.5+40</f>
        <v>72.5</v>
      </c>
      <c r="D20" s="94">
        <f>PI()*(A20)</f>
        <v>0</v>
      </c>
      <c r="E20" s="94">
        <v>0</v>
      </c>
      <c r="F20" s="109">
        <f>D20*(C20*2)/10000</f>
        <v>0</v>
      </c>
      <c r="G20" s="110"/>
      <c r="H20" s="94">
        <f>SUM(E20*F20)</f>
        <v>0</v>
      </c>
    </row>
    <row r="21" spans="1:12" x14ac:dyDescent="0.2">
      <c r="A21" s="92">
        <v>0</v>
      </c>
      <c r="B21" s="93">
        <v>10</v>
      </c>
      <c r="C21" s="107">
        <f>B21*2.5+40</f>
        <v>65</v>
      </c>
      <c r="D21" s="94">
        <f>PI()*(A21)</f>
        <v>0</v>
      </c>
      <c r="E21" s="94">
        <v>0</v>
      </c>
      <c r="F21" s="109">
        <f>D21*(C21*2)/10000</f>
        <v>0</v>
      </c>
      <c r="G21" s="110"/>
      <c r="H21" s="94">
        <f>SUM(E21*F21)</f>
        <v>0</v>
      </c>
    </row>
    <row r="22" spans="1:12" x14ac:dyDescent="0.2">
      <c r="A22" s="92">
        <v>0</v>
      </c>
      <c r="B22" s="93">
        <v>11</v>
      </c>
      <c r="C22" s="107">
        <f>B22*2.5+40</f>
        <v>67.5</v>
      </c>
      <c r="D22" s="94">
        <f>PI()*(A22)</f>
        <v>0</v>
      </c>
      <c r="E22" s="94">
        <v>0</v>
      </c>
      <c r="F22" s="109">
        <f>D22*(C22*2)/10000</f>
        <v>0</v>
      </c>
      <c r="G22" s="110"/>
      <c r="H22" s="94">
        <f>SUM(E22*F22)</f>
        <v>0</v>
      </c>
    </row>
    <row r="23" spans="1:12" x14ac:dyDescent="0.2">
      <c r="H23" s="111">
        <f>SUM(H16:H22)</f>
        <v>0</v>
      </c>
    </row>
    <row r="24" spans="1:12" x14ac:dyDescent="0.2">
      <c r="A24" s="100"/>
      <c r="B24" s="101"/>
      <c r="C24" s="102"/>
      <c r="D24" s="102"/>
      <c r="E24" s="102"/>
      <c r="F24" s="102"/>
      <c r="G24" s="102"/>
      <c r="H24" s="102"/>
      <c r="I24" s="102"/>
      <c r="J24" s="102"/>
      <c r="K24" s="102"/>
      <c r="L24" s="104"/>
    </row>
    <row r="25" spans="1:12" hidden="1" x14ac:dyDescent="0.2">
      <c r="A25" s="238" t="s">
        <v>89</v>
      </c>
      <c r="B25" s="238"/>
      <c r="C25" s="238"/>
      <c r="D25" s="238"/>
      <c r="E25" s="238"/>
      <c r="F25" s="238"/>
      <c r="G25" s="238"/>
    </row>
    <row r="26" spans="1:12" hidden="1" x14ac:dyDescent="0.2">
      <c r="A26" s="238"/>
      <c r="B26" s="238"/>
      <c r="C26" s="238"/>
      <c r="D26" s="238"/>
      <c r="E26" s="238"/>
      <c r="F26" s="238"/>
      <c r="G26" s="238"/>
    </row>
    <row r="27" spans="1:12" hidden="1" x14ac:dyDescent="0.2">
      <c r="A27" s="238"/>
      <c r="B27" s="238"/>
      <c r="C27" s="238"/>
      <c r="D27" s="238"/>
      <c r="E27" s="238"/>
      <c r="F27" s="238"/>
      <c r="G27" s="238"/>
    </row>
    <row r="28" spans="1:12" s="91" customFormat="1" ht="47.25" hidden="1" customHeight="1" x14ac:dyDescent="0.2">
      <c r="A28" s="86" t="s">
        <v>90</v>
      </c>
      <c r="B28" s="87" t="s">
        <v>91</v>
      </c>
      <c r="C28" s="88" t="s">
        <v>92</v>
      </c>
      <c r="D28" s="88" t="s">
        <v>93</v>
      </c>
      <c r="E28" s="88"/>
      <c r="F28" s="88" t="s">
        <v>94</v>
      </c>
      <c r="G28" s="105" t="s">
        <v>95</v>
      </c>
      <c r="H28" s="106"/>
      <c r="I28" s="106"/>
    </row>
    <row r="29" spans="1:12" hidden="1" x14ac:dyDescent="0.2">
      <c r="A29" s="92">
        <v>133</v>
      </c>
      <c r="B29" s="93">
        <v>10</v>
      </c>
      <c r="C29" s="107">
        <v>40</v>
      </c>
      <c r="D29" s="94">
        <f t="shared" ref="D29:D53" si="16">PI()*(A29)</f>
        <v>417.83182292744249</v>
      </c>
      <c r="E29" s="94"/>
      <c r="F29" s="94">
        <f t="shared" ref="F29:F53" si="17">D29*(B29+C29*2)/10000</f>
        <v>3.7604864063469825</v>
      </c>
      <c r="G29" s="94">
        <f>((((A29+40)*PI()/2)^2-(A29/2*PI())^2)+PI()*A29*(20+B29))/10000</f>
        <v>4.27359441551567</v>
      </c>
    </row>
    <row r="30" spans="1:12" hidden="1" x14ac:dyDescent="0.2">
      <c r="A30" s="92">
        <v>133</v>
      </c>
      <c r="B30" s="93">
        <v>15</v>
      </c>
      <c r="C30" s="107">
        <v>40</v>
      </c>
      <c r="D30" s="94">
        <f t="shared" si="16"/>
        <v>417.83182292744249</v>
      </c>
      <c r="E30" s="94"/>
      <c r="F30" s="94">
        <f t="shared" si="17"/>
        <v>3.9694023178107041</v>
      </c>
      <c r="G30" s="94">
        <f t="shared" ref="G30:G53" si="18">((((A30+40)*PI()/2)^2-(A30/2*PI())^2)+PI()*A30*(20+B30))/10000</f>
        <v>4.4825103269793916</v>
      </c>
    </row>
    <row r="31" spans="1:12" hidden="1" x14ac:dyDescent="0.2">
      <c r="A31" s="92">
        <v>133</v>
      </c>
      <c r="B31" s="93">
        <v>13</v>
      </c>
      <c r="C31" s="107">
        <v>40</v>
      </c>
      <c r="D31" s="94">
        <f t="shared" si="16"/>
        <v>417.83182292744249</v>
      </c>
      <c r="E31" s="94"/>
      <c r="F31" s="94">
        <f t="shared" si="17"/>
        <v>3.8858359532252149</v>
      </c>
      <c r="G31" s="94">
        <f t="shared" si="18"/>
        <v>4.3989439623939033</v>
      </c>
    </row>
    <row r="32" spans="1:12" hidden="1" x14ac:dyDescent="0.2">
      <c r="A32" s="92">
        <v>194</v>
      </c>
      <c r="B32" s="93">
        <v>15</v>
      </c>
      <c r="C32" s="107">
        <v>40</v>
      </c>
      <c r="D32" s="94">
        <f t="shared" si="16"/>
        <v>609.46897479641984</v>
      </c>
      <c r="E32" s="94"/>
      <c r="F32" s="94">
        <f t="shared" si="17"/>
        <v>5.7899552605659883</v>
      </c>
      <c r="G32" s="94">
        <f t="shared" si="18"/>
        <v>6.3573320954537147</v>
      </c>
      <c r="H32" s="85"/>
      <c r="I32" s="85"/>
    </row>
    <row r="33" spans="1:9" hidden="1" x14ac:dyDescent="0.2">
      <c r="A33" s="92">
        <v>159</v>
      </c>
      <c r="B33" s="93">
        <v>13</v>
      </c>
      <c r="C33" s="107">
        <v>40</v>
      </c>
      <c r="D33" s="94">
        <f t="shared" si="16"/>
        <v>499.51323192077712</v>
      </c>
      <c r="E33" s="94"/>
      <c r="F33" s="94">
        <f t="shared" si="17"/>
        <v>4.645473056863227</v>
      </c>
      <c r="G33" s="94">
        <f t="shared" si="18"/>
        <v>5.1817120409285549</v>
      </c>
      <c r="H33" s="85"/>
      <c r="I33" s="85"/>
    </row>
    <row r="34" spans="1:9" hidden="1" x14ac:dyDescent="0.2">
      <c r="A34" s="92">
        <v>159</v>
      </c>
      <c r="B34" s="93">
        <v>17</v>
      </c>
      <c r="C34" s="107">
        <v>40</v>
      </c>
      <c r="D34" s="94">
        <f t="shared" si="16"/>
        <v>499.51323192077712</v>
      </c>
      <c r="E34" s="94"/>
      <c r="F34" s="94">
        <f t="shared" si="17"/>
        <v>4.8452783496315384</v>
      </c>
      <c r="G34" s="94">
        <f t="shared" si="18"/>
        <v>5.3815173336968654</v>
      </c>
      <c r="H34" s="85"/>
      <c r="I34" s="85"/>
    </row>
    <row r="35" spans="1:9" hidden="1" x14ac:dyDescent="0.2">
      <c r="A35" s="92">
        <v>159</v>
      </c>
      <c r="B35" s="93">
        <v>20</v>
      </c>
      <c r="C35" s="107">
        <v>40</v>
      </c>
      <c r="D35" s="94">
        <f t="shared" si="16"/>
        <v>499.51323192077712</v>
      </c>
      <c r="E35" s="94"/>
      <c r="F35" s="94">
        <f t="shared" si="17"/>
        <v>4.9951323192077712</v>
      </c>
      <c r="G35" s="94">
        <f t="shared" si="18"/>
        <v>5.5313713032730982</v>
      </c>
      <c r="H35" s="85"/>
      <c r="I35" s="85"/>
    </row>
    <row r="36" spans="1:9" hidden="1" x14ac:dyDescent="0.2">
      <c r="A36" s="92">
        <v>159</v>
      </c>
      <c r="B36" s="93">
        <v>10</v>
      </c>
      <c r="C36" s="107">
        <v>40</v>
      </c>
      <c r="D36" s="94">
        <f t="shared" si="16"/>
        <v>499.51323192077712</v>
      </c>
      <c r="E36" s="94"/>
      <c r="F36" s="94">
        <f t="shared" si="17"/>
        <v>4.4956190872869941</v>
      </c>
      <c r="G36" s="94">
        <f t="shared" si="18"/>
        <v>5.031858071352322</v>
      </c>
      <c r="H36" s="85"/>
      <c r="I36" s="85"/>
    </row>
    <row r="37" spans="1:9" hidden="1" x14ac:dyDescent="0.2">
      <c r="A37" s="92">
        <v>219</v>
      </c>
      <c r="B37" s="93">
        <v>10</v>
      </c>
      <c r="C37" s="107">
        <v>40</v>
      </c>
      <c r="D37" s="94">
        <f t="shared" si="16"/>
        <v>688.00879113616475</v>
      </c>
      <c r="E37" s="94"/>
      <c r="F37" s="94">
        <f t="shared" si="17"/>
        <v>6.1920791202254826</v>
      </c>
      <c r="G37" s="94">
        <f t="shared" si="18"/>
        <v>6.7816972771292043</v>
      </c>
      <c r="H37" s="85"/>
      <c r="I37" s="85"/>
    </row>
    <row r="38" spans="1:9" hidden="1" x14ac:dyDescent="0.2">
      <c r="A38" s="92">
        <v>219</v>
      </c>
      <c r="B38" s="93">
        <v>10</v>
      </c>
      <c r="C38" s="107">
        <v>40</v>
      </c>
      <c r="D38" s="94">
        <f t="shared" si="16"/>
        <v>688.00879113616475</v>
      </c>
      <c r="E38" s="94"/>
      <c r="F38" s="94">
        <f t="shared" si="17"/>
        <v>6.1920791202254826</v>
      </c>
      <c r="G38" s="94">
        <f t="shared" si="18"/>
        <v>6.7816972771292043</v>
      </c>
      <c r="H38" s="85"/>
      <c r="I38" s="85"/>
    </row>
    <row r="39" spans="1:9" hidden="1" x14ac:dyDescent="0.2">
      <c r="A39" s="92">
        <v>219</v>
      </c>
      <c r="B39" s="93">
        <v>10</v>
      </c>
      <c r="C39" s="107">
        <v>40</v>
      </c>
      <c r="D39" s="94">
        <f t="shared" si="16"/>
        <v>688.00879113616475</v>
      </c>
      <c r="E39" s="94"/>
      <c r="F39" s="94">
        <f t="shared" si="17"/>
        <v>6.1920791202254826</v>
      </c>
      <c r="G39" s="94">
        <f t="shared" si="18"/>
        <v>6.7816972771292043</v>
      </c>
      <c r="H39" s="85"/>
      <c r="I39" s="85"/>
    </row>
    <row r="40" spans="1:9" hidden="1" x14ac:dyDescent="0.2">
      <c r="A40" s="92">
        <v>273</v>
      </c>
      <c r="B40" s="93">
        <v>10</v>
      </c>
      <c r="C40" s="107">
        <v>40</v>
      </c>
      <c r="D40" s="94">
        <f t="shared" si="16"/>
        <v>857.65479443001357</v>
      </c>
      <c r="E40" s="94"/>
      <c r="F40" s="94">
        <f t="shared" si="17"/>
        <v>7.7188931498701221</v>
      </c>
      <c r="G40" s="94">
        <f t="shared" si="18"/>
        <v>8.3565525623284014</v>
      </c>
      <c r="H40" s="85"/>
      <c r="I40" s="85"/>
    </row>
    <row r="41" spans="1:9" hidden="1" x14ac:dyDescent="0.2">
      <c r="A41" s="92">
        <v>273</v>
      </c>
      <c r="B41" s="93">
        <v>10</v>
      </c>
      <c r="C41" s="107">
        <v>40</v>
      </c>
      <c r="D41" s="94">
        <f t="shared" si="16"/>
        <v>857.65479443001357</v>
      </c>
      <c r="E41" s="94"/>
      <c r="F41" s="94">
        <f t="shared" si="17"/>
        <v>7.7188931498701221</v>
      </c>
      <c r="G41" s="94">
        <f t="shared" si="18"/>
        <v>8.3565525623284014</v>
      </c>
      <c r="H41" s="85"/>
      <c r="I41" s="85"/>
    </row>
    <row r="42" spans="1:9" hidden="1" x14ac:dyDescent="0.2">
      <c r="A42" s="92">
        <v>273</v>
      </c>
      <c r="B42" s="93">
        <v>10</v>
      </c>
      <c r="C42" s="107">
        <v>40</v>
      </c>
      <c r="D42" s="94">
        <f t="shared" si="16"/>
        <v>857.65479443001357</v>
      </c>
      <c r="E42" s="94"/>
      <c r="F42" s="94">
        <f t="shared" si="17"/>
        <v>7.7188931498701221</v>
      </c>
      <c r="G42" s="94">
        <f t="shared" si="18"/>
        <v>8.3565525623284014</v>
      </c>
      <c r="H42" s="85"/>
      <c r="I42" s="85"/>
    </row>
    <row r="43" spans="1:9" hidden="1" x14ac:dyDescent="0.2">
      <c r="A43" s="92">
        <v>325</v>
      </c>
      <c r="B43" s="93">
        <v>25</v>
      </c>
      <c r="C43" s="107">
        <v>40</v>
      </c>
      <c r="D43" s="94">
        <f t="shared" si="16"/>
        <v>1021.0176124166827</v>
      </c>
      <c r="E43" s="94"/>
      <c r="F43" s="94">
        <f t="shared" si="17"/>
        <v>10.720684930375169</v>
      </c>
      <c r="G43" s="94">
        <f t="shared" si="18"/>
        <v>11.404606292626738</v>
      </c>
      <c r="H43" s="85"/>
      <c r="I43" s="85"/>
    </row>
    <row r="44" spans="1:9" hidden="1" x14ac:dyDescent="0.2">
      <c r="A44" s="92">
        <v>325</v>
      </c>
      <c r="B44" s="93">
        <v>36</v>
      </c>
      <c r="C44" s="107">
        <v>40</v>
      </c>
      <c r="D44" s="94">
        <f t="shared" si="16"/>
        <v>1021.0176124166827</v>
      </c>
      <c r="E44" s="94"/>
      <c r="F44" s="94">
        <f t="shared" si="17"/>
        <v>11.843804304033519</v>
      </c>
      <c r="G44" s="94">
        <f t="shared" si="18"/>
        <v>12.527725666285091</v>
      </c>
      <c r="H44" s="85"/>
      <c r="I44" s="85"/>
    </row>
    <row r="45" spans="1:9" hidden="1" x14ac:dyDescent="0.2">
      <c r="A45" s="92">
        <v>325</v>
      </c>
      <c r="B45" s="93">
        <v>24</v>
      </c>
      <c r="C45" s="107">
        <v>40</v>
      </c>
      <c r="D45" s="94">
        <f t="shared" si="16"/>
        <v>1021.0176124166827</v>
      </c>
      <c r="E45" s="94"/>
      <c r="F45" s="94">
        <f t="shared" si="17"/>
        <v>10.618583169133499</v>
      </c>
      <c r="G45" s="94">
        <f t="shared" si="18"/>
        <v>11.302504531385072</v>
      </c>
      <c r="H45" s="85"/>
      <c r="I45" s="85"/>
    </row>
    <row r="46" spans="1:9" hidden="1" x14ac:dyDescent="0.2">
      <c r="A46" s="92">
        <v>377</v>
      </c>
      <c r="B46" s="93">
        <v>45</v>
      </c>
      <c r="C46" s="107">
        <v>40</v>
      </c>
      <c r="D46" s="94">
        <f t="shared" si="16"/>
        <v>1184.380430403352</v>
      </c>
      <c r="E46" s="94"/>
      <c r="F46" s="94">
        <f t="shared" si="17"/>
        <v>14.8047553800419</v>
      </c>
      <c r="G46" s="94">
        <f t="shared" si="18"/>
        <v>15.534938692086744</v>
      </c>
      <c r="H46" s="85"/>
      <c r="I46" s="85"/>
    </row>
    <row r="47" spans="1:9" hidden="1" x14ac:dyDescent="0.2">
      <c r="A47" s="92">
        <v>377</v>
      </c>
      <c r="B47" s="93">
        <v>50</v>
      </c>
      <c r="C47" s="107">
        <v>40</v>
      </c>
      <c r="D47" s="94">
        <f t="shared" si="16"/>
        <v>1184.380430403352</v>
      </c>
      <c r="E47" s="94"/>
      <c r="F47" s="94">
        <f t="shared" si="17"/>
        <v>15.396945595243576</v>
      </c>
      <c r="G47" s="94">
        <f t="shared" si="18"/>
        <v>16.127128907288419</v>
      </c>
      <c r="H47" s="85"/>
      <c r="I47" s="85"/>
    </row>
    <row r="48" spans="1:9" hidden="1" x14ac:dyDescent="0.2">
      <c r="A48" s="92">
        <v>377</v>
      </c>
      <c r="B48" s="93">
        <v>50</v>
      </c>
      <c r="C48" s="107">
        <v>40</v>
      </c>
      <c r="D48" s="94">
        <f t="shared" si="16"/>
        <v>1184.380430403352</v>
      </c>
      <c r="E48" s="94"/>
      <c r="F48" s="94">
        <f t="shared" si="17"/>
        <v>15.396945595243576</v>
      </c>
      <c r="G48" s="94">
        <f t="shared" si="18"/>
        <v>16.127128907288419</v>
      </c>
      <c r="H48" s="85"/>
      <c r="I48" s="85"/>
    </row>
    <row r="49" spans="1:9" hidden="1" x14ac:dyDescent="0.2">
      <c r="A49" s="92">
        <v>426</v>
      </c>
      <c r="B49" s="93">
        <v>35</v>
      </c>
      <c r="C49" s="107">
        <v>40</v>
      </c>
      <c r="D49" s="94">
        <f t="shared" si="16"/>
        <v>1338.3184704292519</v>
      </c>
      <c r="E49" s="94"/>
      <c r="F49" s="94">
        <f t="shared" si="17"/>
        <v>15.390662409936395</v>
      </c>
      <c r="G49" s="94">
        <f t="shared" si="18"/>
        <v>16.164438713132597</v>
      </c>
      <c r="H49" s="85"/>
      <c r="I49" s="85"/>
    </row>
    <row r="50" spans="1:9" hidden="1" x14ac:dyDescent="0.2">
      <c r="A50" s="92">
        <v>1420</v>
      </c>
      <c r="B50" s="93">
        <v>14</v>
      </c>
      <c r="C50" s="107">
        <v>40</v>
      </c>
      <c r="D50" s="94">
        <f t="shared" si="16"/>
        <v>4461.0615680975061</v>
      </c>
      <c r="E50" s="94"/>
      <c r="F50" s="94">
        <f t="shared" si="17"/>
        <v>41.933978740116558</v>
      </c>
      <c r="G50" s="94">
        <f t="shared" si="18"/>
        <v>43.592070006669012</v>
      </c>
      <c r="H50" s="85"/>
      <c r="I50" s="85"/>
    </row>
    <row r="51" spans="1:9" hidden="1" x14ac:dyDescent="0.2">
      <c r="A51" s="92">
        <v>630</v>
      </c>
      <c r="B51" s="93">
        <v>12</v>
      </c>
      <c r="C51" s="107">
        <v>40</v>
      </c>
      <c r="D51" s="94">
        <f t="shared" si="16"/>
        <v>1979.2033717615698</v>
      </c>
      <c r="E51" s="94"/>
      <c r="F51" s="94">
        <f t="shared" si="17"/>
        <v>18.208671020206442</v>
      </c>
      <c r="G51" s="94">
        <f t="shared" si="18"/>
        <v>19.163936511053176</v>
      </c>
      <c r="H51" s="85"/>
      <c r="I51" s="85"/>
    </row>
    <row r="52" spans="1:9" hidden="1" x14ac:dyDescent="0.2">
      <c r="A52" s="92">
        <v>1020</v>
      </c>
      <c r="B52" s="93">
        <v>10</v>
      </c>
      <c r="C52" s="107">
        <v>40</v>
      </c>
      <c r="D52" s="94">
        <f t="shared" si="16"/>
        <v>3204.424506661589</v>
      </c>
      <c r="E52" s="94"/>
      <c r="F52" s="94">
        <f t="shared" si="17"/>
        <v>28.839820559954301</v>
      </c>
      <c r="G52" s="94">
        <f t="shared" si="18"/>
        <v>30.142050674250623</v>
      </c>
      <c r="H52" s="85"/>
      <c r="I52" s="85"/>
    </row>
    <row r="53" spans="1:9" hidden="1" x14ac:dyDescent="0.2">
      <c r="A53" s="93">
        <v>1220</v>
      </c>
      <c r="B53" s="93">
        <v>10</v>
      </c>
      <c r="C53" s="107">
        <v>40</v>
      </c>
      <c r="D53" s="94">
        <f t="shared" si="16"/>
        <v>3832.7430373795478</v>
      </c>
      <c r="E53" s="94"/>
      <c r="F53" s="94">
        <f t="shared" si="17"/>
        <v>34.494687336415929</v>
      </c>
      <c r="G53" s="94">
        <f t="shared" si="18"/>
        <v>35.974848026840249</v>
      </c>
      <c r="H53" s="85"/>
      <c r="I53" s="85"/>
    </row>
    <row r="55" spans="1:9" x14ac:dyDescent="0.2">
      <c r="A55" s="238" t="s">
        <v>98</v>
      </c>
      <c r="B55" s="238"/>
      <c r="C55" s="238"/>
      <c r="D55" s="238"/>
      <c r="E55" s="238"/>
      <c r="F55" s="238"/>
      <c r="G55" s="238"/>
      <c r="H55" s="85"/>
      <c r="I55" s="85"/>
    </row>
    <row r="56" spans="1:9" x14ac:dyDescent="0.2">
      <c r="A56" s="238"/>
      <c r="B56" s="238"/>
      <c r="C56" s="238"/>
      <c r="D56" s="238"/>
      <c r="E56" s="238"/>
      <c r="F56" s="238"/>
      <c r="G56" s="238"/>
      <c r="H56" s="85"/>
      <c r="I56" s="85"/>
    </row>
    <row r="57" spans="1:9" ht="13.5" thickBot="1" x14ac:dyDescent="0.25">
      <c r="A57" s="238"/>
      <c r="B57" s="238"/>
      <c r="C57" s="238"/>
      <c r="D57" s="238"/>
      <c r="E57" s="238"/>
      <c r="F57" s="238"/>
      <c r="G57" s="238"/>
      <c r="H57" s="85"/>
      <c r="I57" s="85"/>
    </row>
    <row r="58" spans="1:9" ht="30.75" customHeight="1" x14ac:dyDescent="0.2">
      <c r="A58" s="112" t="s">
        <v>0</v>
      </c>
      <c r="B58" s="113" t="s">
        <v>99</v>
      </c>
      <c r="C58" s="113" t="s">
        <v>100</v>
      </c>
      <c r="D58" s="114" t="s">
        <v>93</v>
      </c>
      <c r="E58" s="114" t="s">
        <v>85</v>
      </c>
      <c r="F58" s="114" t="s">
        <v>101</v>
      </c>
      <c r="G58" s="115" t="s">
        <v>88</v>
      </c>
      <c r="H58" s="85"/>
      <c r="I58" s="85"/>
    </row>
    <row r="59" spans="1:9" x14ac:dyDescent="0.2">
      <c r="A59" s="129" t="s">
        <v>102</v>
      </c>
      <c r="B59" s="92">
        <v>219</v>
      </c>
      <c r="C59" s="93">
        <v>320</v>
      </c>
      <c r="D59" s="94">
        <f t="shared" ref="D59:D64" si="19">PI()*(B59)</f>
        <v>688.00879113616475</v>
      </c>
      <c r="E59" s="95">
        <v>0</v>
      </c>
      <c r="F59" s="94">
        <f>D59*C59/10000</f>
        <v>22.016281316357272</v>
      </c>
      <c r="G59" s="94">
        <f t="shared" ref="G59:G64" si="20">SUM(E59*F59)</f>
        <v>0</v>
      </c>
      <c r="H59" s="85"/>
      <c r="I59" s="85"/>
    </row>
    <row r="60" spans="1:9" x14ac:dyDescent="0.2">
      <c r="A60" s="129" t="s">
        <v>102</v>
      </c>
      <c r="B60" s="92">
        <v>133</v>
      </c>
      <c r="C60" s="93">
        <v>220</v>
      </c>
      <c r="D60" s="94">
        <f t="shared" si="19"/>
        <v>417.83182292744249</v>
      </c>
      <c r="E60" s="95">
        <v>1</v>
      </c>
      <c r="F60" s="94">
        <f>D60*C60*1.5/10000</f>
        <v>13.788450156605602</v>
      </c>
      <c r="G60" s="94">
        <f t="shared" si="20"/>
        <v>13.788450156605602</v>
      </c>
      <c r="H60" s="85"/>
      <c r="I60" s="85"/>
    </row>
    <row r="61" spans="1:9" x14ac:dyDescent="0.2">
      <c r="A61" s="129" t="s">
        <v>102</v>
      </c>
      <c r="B61" s="92">
        <v>89</v>
      </c>
      <c r="C61" s="93">
        <v>160</v>
      </c>
      <c r="D61" s="94">
        <f t="shared" si="19"/>
        <v>279.60174616949161</v>
      </c>
      <c r="E61" s="95">
        <v>1</v>
      </c>
      <c r="F61" s="94">
        <f>D61*C61*1.5/10000</f>
        <v>6.7104419080677999</v>
      </c>
      <c r="G61" s="94">
        <f t="shared" si="20"/>
        <v>6.7104419080677999</v>
      </c>
      <c r="H61" s="85"/>
      <c r="I61" s="85"/>
    </row>
    <row r="62" spans="1:9" x14ac:dyDescent="0.2">
      <c r="A62" s="129" t="s">
        <v>115</v>
      </c>
      <c r="B62" s="92">
        <v>200</v>
      </c>
      <c r="C62" s="93">
        <v>140</v>
      </c>
      <c r="D62" s="94">
        <f t="shared" si="19"/>
        <v>628.31853071795865</v>
      </c>
      <c r="E62" s="95">
        <v>0</v>
      </c>
      <c r="F62" s="94">
        <f>D62*C62*1.5/10000</f>
        <v>13.194689145077133</v>
      </c>
      <c r="G62" s="94">
        <f t="shared" si="20"/>
        <v>0</v>
      </c>
      <c r="H62" s="85"/>
      <c r="I62" s="85"/>
    </row>
    <row r="63" spans="1:9" x14ac:dyDescent="0.2">
      <c r="A63" s="129" t="s">
        <v>115</v>
      </c>
      <c r="B63" s="92">
        <v>100</v>
      </c>
      <c r="C63" s="93">
        <v>80</v>
      </c>
      <c r="D63" s="94">
        <f t="shared" si="19"/>
        <v>314.15926535897933</v>
      </c>
      <c r="E63" s="95">
        <v>1</v>
      </c>
      <c r="F63" s="94">
        <f>D63*C63*1.5/10000</f>
        <v>3.7699111843077526</v>
      </c>
      <c r="G63" s="94">
        <f t="shared" si="20"/>
        <v>3.7699111843077526</v>
      </c>
      <c r="H63" s="85"/>
      <c r="I63" s="85"/>
    </row>
    <row r="64" spans="1:9" x14ac:dyDescent="0.2">
      <c r="A64" s="129" t="s">
        <v>102</v>
      </c>
      <c r="B64" s="92">
        <v>273</v>
      </c>
      <c r="C64" s="93">
        <v>380</v>
      </c>
      <c r="D64" s="94">
        <f t="shared" si="19"/>
        <v>857.65479443001357</v>
      </c>
      <c r="E64" s="95">
        <v>0</v>
      </c>
      <c r="F64" s="94">
        <f>D64*C64*1.5/10000</f>
        <v>48.886323282510773</v>
      </c>
      <c r="G64" s="94">
        <f t="shared" si="20"/>
        <v>0</v>
      </c>
      <c r="H64" s="85"/>
      <c r="I64" s="85"/>
    </row>
    <row r="65" spans="1:9" x14ac:dyDescent="0.2">
      <c r="G65" s="111">
        <f>SUM(G59:G64)</f>
        <v>24.268803248981154</v>
      </c>
      <c r="H65" s="85"/>
      <c r="I65" s="85"/>
    </row>
    <row r="67" spans="1:9" ht="11.25" customHeight="1" x14ac:dyDescent="0.2">
      <c r="A67" s="245" t="s">
        <v>103</v>
      </c>
      <c r="B67" s="246"/>
      <c r="C67" s="246"/>
      <c r="D67" s="246"/>
      <c r="E67" s="246"/>
      <c r="F67" s="246"/>
      <c r="G67" s="247"/>
      <c r="I67" s="85"/>
    </row>
    <row r="68" spans="1:9" ht="11.25" customHeight="1" x14ac:dyDescent="0.2">
      <c r="A68" s="248"/>
      <c r="B68" s="249"/>
      <c r="C68" s="249"/>
      <c r="D68" s="249"/>
      <c r="E68" s="249"/>
      <c r="F68" s="249"/>
      <c r="G68" s="250"/>
      <c r="I68" s="85"/>
    </row>
    <row r="69" spans="1:9" ht="11.25" customHeight="1" x14ac:dyDescent="0.2">
      <c r="A69" s="251"/>
      <c r="B69" s="252"/>
      <c r="C69" s="252"/>
      <c r="D69" s="252"/>
      <c r="E69" s="252"/>
      <c r="F69" s="252"/>
      <c r="G69" s="253"/>
      <c r="I69" s="85"/>
    </row>
    <row r="71" spans="1:9" x14ac:dyDescent="0.2">
      <c r="E71" s="108" t="s">
        <v>104</v>
      </c>
      <c r="F71" s="108" t="s">
        <v>105</v>
      </c>
      <c r="I71" s="85"/>
    </row>
    <row r="72" spans="1:9" x14ac:dyDescent="0.2">
      <c r="E72" s="94">
        <v>30</v>
      </c>
      <c r="F72" s="94">
        <f>SUM(E72*0.25)</f>
        <v>7.5</v>
      </c>
      <c r="I72" s="85"/>
    </row>
    <row r="74" spans="1:9" x14ac:dyDescent="0.2">
      <c r="A74" s="238" t="s">
        <v>106</v>
      </c>
      <c r="B74" s="238"/>
      <c r="C74" s="238"/>
      <c r="D74" s="238"/>
      <c r="E74" s="238"/>
      <c r="F74" s="238"/>
      <c r="G74" s="238"/>
      <c r="I74" s="85"/>
    </row>
    <row r="75" spans="1:9" x14ac:dyDescent="0.2">
      <c r="A75" s="238"/>
      <c r="B75" s="238"/>
      <c r="C75" s="238"/>
      <c r="D75" s="238"/>
      <c r="E75" s="238"/>
      <c r="F75" s="238"/>
      <c r="G75" s="238"/>
      <c r="I75" s="85"/>
    </row>
    <row r="76" spans="1:9" ht="13.5" thickBot="1" x14ac:dyDescent="0.25">
      <c r="A76" s="238"/>
      <c r="B76" s="238"/>
      <c r="C76" s="238"/>
      <c r="D76" s="238"/>
      <c r="E76" s="238"/>
      <c r="F76" s="238"/>
      <c r="G76" s="238"/>
      <c r="I76" s="85"/>
    </row>
    <row r="77" spans="1:9" ht="45" x14ac:dyDescent="0.2">
      <c r="A77" s="86" t="s">
        <v>90</v>
      </c>
      <c r="B77" s="87" t="s">
        <v>91</v>
      </c>
      <c r="C77" s="88" t="s">
        <v>92</v>
      </c>
      <c r="D77" s="88" t="s">
        <v>93</v>
      </c>
      <c r="E77" s="88" t="s">
        <v>85</v>
      </c>
      <c r="F77" s="88" t="s">
        <v>94</v>
      </c>
      <c r="G77" s="88" t="s">
        <v>95</v>
      </c>
      <c r="H77" s="108" t="s">
        <v>88</v>
      </c>
      <c r="I77" s="85"/>
    </row>
    <row r="78" spans="1:9" x14ac:dyDescent="0.2">
      <c r="A78" s="92">
        <v>630</v>
      </c>
      <c r="B78" s="93">
        <v>8</v>
      </c>
      <c r="C78" s="107">
        <f t="shared" ref="C78:C87" si="21">B78*2.5+40</f>
        <v>60</v>
      </c>
      <c r="D78" s="94">
        <f t="shared" ref="D78:D87" si="22">PI()*(A78)</f>
        <v>1979.2033717615698</v>
      </c>
      <c r="E78" s="95">
        <v>0</v>
      </c>
      <c r="F78" s="109">
        <f t="shared" ref="F78:F87" si="23">D78*(C78*2)/10000</f>
        <v>23.750440461138837</v>
      </c>
      <c r="G78" s="116">
        <f t="shared" ref="G78:G87" si="24">D78*C78/10000</f>
        <v>11.875220230569418</v>
      </c>
      <c r="H78" s="94">
        <f t="shared" ref="H78:H87" si="25">SUM(E78*F78)</f>
        <v>0</v>
      </c>
      <c r="I78" s="85"/>
    </row>
    <row r="79" spans="1:9" x14ac:dyDescent="0.2">
      <c r="A79" s="92">
        <v>530</v>
      </c>
      <c r="B79" s="93">
        <v>8</v>
      </c>
      <c r="C79" s="107">
        <f t="shared" si="21"/>
        <v>60</v>
      </c>
      <c r="D79" s="94">
        <f t="shared" si="22"/>
        <v>1665.0441064025904</v>
      </c>
      <c r="E79" s="95">
        <v>0</v>
      </c>
      <c r="F79" s="109">
        <f t="shared" si="23"/>
        <v>19.980529276831085</v>
      </c>
      <c r="G79" s="116">
        <f t="shared" si="24"/>
        <v>9.9902646384155425</v>
      </c>
      <c r="H79" s="94">
        <f t="shared" si="25"/>
        <v>0</v>
      </c>
      <c r="I79" s="85"/>
    </row>
    <row r="80" spans="1:9" x14ac:dyDescent="0.2">
      <c r="A80" s="92">
        <v>426</v>
      </c>
      <c r="B80" s="93">
        <v>10</v>
      </c>
      <c r="C80" s="107">
        <f t="shared" si="21"/>
        <v>65</v>
      </c>
      <c r="D80" s="94">
        <f t="shared" si="22"/>
        <v>1338.3184704292519</v>
      </c>
      <c r="E80" s="95">
        <v>0</v>
      </c>
      <c r="F80" s="109">
        <f t="shared" si="23"/>
        <v>17.398140115580276</v>
      </c>
      <c r="G80" s="116">
        <f t="shared" si="24"/>
        <v>8.6990700577901379</v>
      </c>
      <c r="H80" s="94">
        <f t="shared" si="25"/>
        <v>0</v>
      </c>
      <c r="I80" s="85"/>
    </row>
    <row r="81" spans="1:9" x14ac:dyDescent="0.2">
      <c r="A81" s="98">
        <v>325</v>
      </c>
      <c r="B81" s="117">
        <v>8</v>
      </c>
      <c r="C81" s="118">
        <f t="shared" si="21"/>
        <v>60</v>
      </c>
      <c r="D81" s="97">
        <f t="shared" si="22"/>
        <v>1021.0176124166827</v>
      </c>
      <c r="E81" s="95">
        <v>0</v>
      </c>
      <c r="F81" s="109">
        <f t="shared" si="23"/>
        <v>12.252211349000193</v>
      </c>
      <c r="G81" s="116">
        <f t="shared" si="24"/>
        <v>6.1261056745000966</v>
      </c>
      <c r="H81" s="94">
        <f t="shared" si="25"/>
        <v>0</v>
      </c>
      <c r="I81" s="85"/>
    </row>
    <row r="82" spans="1:9" x14ac:dyDescent="0.2">
      <c r="A82" s="98">
        <v>273</v>
      </c>
      <c r="B82" s="117">
        <v>7</v>
      </c>
      <c r="C82" s="118">
        <f t="shared" si="21"/>
        <v>57.5</v>
      </c>
      <c r="D82" s="97">
        <f t="shared" si="22"/>
        <v>857.65479443001357</v>
      </c>
      <c r="E82" s="95">
        <v>0</v>
      </c>
      <c r="F82" s="109">
        <f t="shared" si="23"/>
        <v>9.8630301359451558</v>
      </c>
      <c r="G82" s="116">
        <f t="shared" si="24"/>
        <v>4.9315150679725779</v>
      </c>
      <c r="H82" s="94">
        <f t="shared" si="25"/>
        <v>0</v>
      </c>
      <c r="I82" s="85"/>
    </row>
    <row r="83" spans="1:9" x14ac:dyDescent="0.2">
      <c r="A83" s="98">
        <v>219</v>
      </c>
      <c r="B83" s="117">
        <v>9</v>
      </c>
      <c r="C83" s="118">
        <f t="shared" si="21"/>
        <v>62.5</v>
      </c>
      <c r="D83" s="97">
        <f t="shared" si="22"/>
        <v>688.00879113616475</v>
      </c>
      <c r="E83" s="95">
        <v>0</v>
      </c>
      <c r="F83" s="109">
        <f t="shared" si="23"/>
        <v>8.6001098892020593</v>
      </c>
      <c r="G83" s="116">
        <f t="shared" si="24"/>
        <v>4.3000549446010297</v>
      </c>
      <c r="H83" s="94">
        <f t="shared" si="25"/>
        <v>0</v>
      </c>
      <c r="I83" s="85"/>
    </row>
    <row r="84" spans="1:9" x14ac:dyDescent="0.2">
      <c r="A84" s="98">
        <v>159</v>
      </c>
      <c r="B84" s="117">
        <v>7</v>
      </c>
      <c r="C84" s="118">
        <f t="shared" si="21"/>
        <v>57.5</v>
      </c>
      <c r="D84" s="97">
        <f t="shared" si="22"/>
        <v>499.51323192077712</v>
      </c>
      <c r="E84" s="95">
        <v>0</v>
      </c>
      <c r="F84" s="109">
        <f t="shared" si="23"/>
        <v>5.7444021670889374</v>
      </c>
      <c r="G84" s="116">
        <f t="shared" si="24"/>
        <v>2.8722010835444687</v>
      </c>
      <c r="H84" s="94">
        <f t="shared" si="25"/>
        <v>0</v>
      </c>
      <c r="I84" s="85"/>
    </row>
    <row r="85" spans="1:9" x14ac:dyDescent="0.2">
      <c r="A85" s="98">
        <v>133</v>
      </c>
      <c r="B85" s="117">
        <v>4</v>
      </c>
      <c r="C85" s="118">
        <f t="shared" si="21"/>
        <v>50</v>
      </c>
      <c r="D85" s="97">
        <f t="shared" si="22"/>
        <v>417.83182292744249</v>
      </c>
      <c r="E85" s="95">
        <v>5</v>
      </c>
      <c r="F85" s="109">
        <f t="shared" si="23"/>
        <v>4.1783182292744252</v>
      </c>
      <c r="G85" s="116">
        <f t="shared" si="24"/>
        <v>2.0891591146372126</v>
      </c>
      <c r="H85" s="94">
        <f t="shared" si="25"/>
        <v>20.891591146372125</v>
      </c>
      <c r="I85" s="85"/>
    </row>
    <row r="86" spans="1:9" x14ac:dyDescent="0.2">
      <c r="A86" s="98">
        <v>108</v>
      </c>
      <c r="B86" s="117">
        <v>4.5</v>
      </c>
      <c r="C86" s="118">
        <f t="shared" ref="C86" si="26">B86*2.5+40</f>
        <v>51.25</v>
      </c>
      <c r="D86" s="97">
        <f t="shared" ref="D86" si="27">PI()*(A86)</f>
        <v>339.29200658769764</v>
      </c>
      <c r="E86" s="95">
        <v>6</v>
      </c>
      <c r="F86" s="109">
        <f t="shared" ref="F86" si="28">D86*(C86*2)/10000</f>
        <v>3.4777430675239009</v>
      </c>
      <c r="G86" s="116">
        <f t="shared" ref="G86" si="29">D86*C86/10000</f>
        <v>1.7388715337619505</v>
      </c>
      <c r="H86" s="94">
        <f t="shared" ref="H86" si="30">SUM(E86*F86)</f>
        <v>20.866458405143405</v>
      </c>
      <c r="I86" s="85"/>
    </row>
    <row r="87" spans="1:9" x14ac:dyDescent="0.2">
      <c r="A87" s="98">
        <v>89</v>
      </c>
      <c r="B87" s="117">
        <v>4</v>
      </c>
      <c r="C87" s="118">
        <f t="shared" si="21"/>
        <v>50</v>
      </c>
      <c r="D87" s="97">
        <f t="shared" si="22"/>
        <v>279.60174616949161</v>
      </c>
      <c r="E87" s="95">
        <v>1</v>
      </c>
      <c r="F87" s="109">
        <f t="shared" si="23"/>
        <v>2.7960174616949161</v>
      </c>
      <c r="G87" s="116">
        <f t="shared" si="24"/>
        <v>1.398008730847458</v>
      </c>
      <c r="H87" s="94">
        <f t="shared" si="25"/>
        <v>2.7960174616949161</v>
      </c>
      <c r="I87" s="85"/>
    </row>
    <row r="88" spans="1:9" x14ac:dyDescent="0.2">
      <c r="H88" s="111">
        <f>SUM(H78:H87)</f>
        <v>44.554067013210442</v>
      </c>
      <c r="I88" s="85"/>
    </row>
    <row r="90" spans="1:9" x14ac:dyDescent="0.2">
      <c r="A90" s="85" t="s">
        <v>107</v>
      </c>
      <c r="I90" s="85"/>
    </row>
    <row r="91" spans="1:9" x14ac:dyDescent="0.2">
      <c r="A91" s="239"/>
      <c r="B91" s="240"/>
      <c r="C91" s="240"/>
      <c r="D91" s="240"/>
      <c r="E91" s="240"/>
      <c r="F91" s="240"/>
      <c r="G91" s="240"/>
      <c r="I91" s="85"/>
    </row>
    <row r="92" spans="1:9" x14ac:dyDescent="0.2">
      <c r="A92" s="239"/>
      <c r="B92" s="240"/>
      <c r="C92" s="240"/>
      <c r="D92" s="240"/>
      <c r="E92" s="240"/>
      <c r="F92" s="240"/>
      <c r="G92" s="240"/>
      <c r="I92" s="85"/>
    </row>
    <row r="93" spans="1:9" x14ac:dyDescent="0.2">
      <c r="A93" s="239" t="s">
        <v>108</v>
      </c>
      <c r="B93" s="240"/>
      <c r="C93" s="240"/>
      <c r="D93" s="240"/>
      <c r="E93" s="240"/>
      <c r="F93" s="240"/>
      <c r="G93" s="240"/>
      <c r="I93" s="85"/>
    </row>
    <row r="94" spans="1:9" x14ac:dyDescent="0.2">
      <c r="A94" s="119"/>
      <c r="I94" s="85"/>
    </row>
    <row r="96" spans="1:9" ht="15" x14ac:dyDescent="0.2">
      <c r="A96" s="243"/>
      <c r="B96" s="244"/>
      <c r="C96" s="120" t="s">
        <v>109</v>
      </c>
      <c r="D96" s="120" t="s">
        <v>110</v>
      </c>
      <c r="E96" s="120"/>
      <c r="F96" s="120"/>
      <c r="G96" s="120"/>
      <c r="H96" s="120"/>
      <c r="I96" s="85"/>
    </row>
    <row r="97" spans="1:9" ht="15" x14ac:dyDescent="0.2">
      <c r="A97" s="121" t="s">
        <v>111</v>
      </c>
      <c r="B97" s="122"/>
      <c r="C97" s="123">
        <f>SUM(H88+G65+F72+L13)</f>
        <v>123.55039508219161</v>
      </c>
      <c r="D97" s="124">
        <v>16</v>
      </c>
      <c r="E97" s="125"/>
      <c r="F97" s="125"/>
      <c r="G97" s="125">
        <v>3.14</v>
      </c>
      <c r="H97" s="126">
        <f>SUM(C97*D97*G97)</f>
        <v>6207.1718489293071</v>
      </c>
      <c r="I97" s="85"/>
    </row>
    <row r="98" spans="1:9" ht="15" x14ac:dyDescent="0.2">
      <c r="A98" s="241" t="s">
        <v>112</v>
      </c>
      <c r="B98" s="242"/>
      <c r="C98" s="120">
        <v>0</v>
      </c>
      <c r="D98" s="120">
        <v>5407</v>
      </c>
      <c r="E98" s="125"/>
      <c r="F98" s="120"/>
      <c r="G98" s="125">
        <v>3.14</v>
      </c>
      <c r="H98" s="125">
        <f>SUM(C98*D98*G98)</f>
        <v>0</v>
      </c>
      <c r="I98" s="85"/>
    </row>
    <row r="99" spans="1:9" x14ac:dyDescent="0.2">
      <c r="G99" s="127" t="s">
        <v>113</v>
      </c>
      <c r="H99" s="128">
        <f>SUM(H97:H98)</f>
        <v>6207.1718489293071</v>
      </c>
      <c r="I99" s="85"/>
    </row>
  </sheetData>
  <mergeCells count="11">
    <mergeCell ref="A74:G76"/>
    <mergeCell ref="A1:G1"/>
    <mergeCell ref="A15:G17"/>
    <mergeCell ref="A25:G27"/>
    <mergeCell ref="A55:G57"/>
    <mergeCell ref="A67:G69"/>
    <mergeCell ref="A91:G91"/>
    <mergeCell ref="A92:G92"/>
    <mergeCell ref="A93:G93"/>
    <mergeCell ref="A96:B96"/>
    <mergeCell ref="A98:B9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workbookViewId="0">
      <selection activeCell="I19" sqref="I19"/>
    </sheetView>
  </sheetViews>
  <sheetFormatPr defaultRowHeight="12.75" x14ac:dyDescent="0.2"/>
  <cols>
    <col min="1" max="1" width="15.5703125" style="85" customWidth="1"/>
    <col min="2" max="2" width="9.42578125" style="85" customWidth="1"/>
    <col min="3" max="3" width="17" style="84" customWidth="1"/>
    <col min="4" max="5" width="16.140625" style="84" customWidth="1"/>
    <col min="6" max="6" width="14.5703125" style="84" customWidth="1"/>
    <col min="7" max="7" width="12.42578125" style="84" customWidth="1"/>
    <col min="8" max="8" width="12.85546875" style="84" customWidth="1"/>
    <col min="9" max="9" width="10.7109375" style="84" customWidth="1"/>
    <col min="10" max="11" width="10.140625" style="85" customWidth="1"/>
    <col min="12" max="12" width="15.85546875" style="85" customWidth="1"/>
    <col min="13" max="256" width="9.140625" style="85"/>
    <col min="257" max="257" width="15.5703125" style="85" customWidth="1"/>
    <col min="258" max="258" width="9.42578125" style="85" customWidth="1"/>
    <col min="259" max="259" width="17" style="85" customWidth="1"/>
    <col min="260" max="261" width="16.140625" style="85" customWidth="1"/>
    <col min="262" max="262" width="14.5703125" style="85" customWidth="1"/>
    <col min="263" max="263" width="12.42578125" style="85" customWidth="1"/>
    <col min="264" max="264" width="12.85546875" style="85" customWidth="1"/>
    <col min="265" max="265" width="10.7109375" style="85" customWidth="1"/>
    <col min="266" max="267" width="10.140625" style="85" customWidth="1"/>
    <col min="268" max="268" width="15.85546875" style="85" customWidth="1"/>
    <col min="269" max="512" width="9.140625" style="85"/>
    <col min="513" max="513" width="15.5703125" style="85" customWidth="1"/>
    <col min="514" max="514" width="9.42578125" style="85" customWidth="1"/>
    <col min="515" max="515" width="17" style="85" customWidth="1"/>
    <col min="516" max="517" width="16.140625" style="85" customWidth="1"/>
    <col min="518" max="518" width="14.5703125" style="85" customWidth="1"/>
    <col min="519" max="519" width="12.42578125" style="85" customWidth="1"/>
    <col min="520" max="520" width="12.85546875" style="85" customWidth="1"/>
    <col min="521" max="521" width="10.7109375" style="85" customWidth="1"/>
    <col min="522" max="523" width="10.140625" style="85" customWidth="1"/>
    <col min="524" max="524" width="15.85546875" style="85" customWidth="1"/>
    <col min="525" max="768" width="9.140625" style="85"/>
    <col min="769" max="769" width="15.5703125" style="85" customWidth="1"/>
    <col min="770" max="770" width="9.42578125" style="85" customWidth="1"/>
    <col min="771" max="771" width="17" style="85" customWidth="1"/>
    <col min="772" max="773" width="16.140625" style="85" customWidth="1"/>
    <col min="774" max="774" width="14.5703125" style="85" customWidth="1"/>
    <col min="775" max="775" width="12.42578125" style="85" customWidth="1"/>
    <col min="776" max="776" width="12.85546875" style="85" customWidth="1"/>
    <col min="777" max="777" width="10.7109375" style="85" customWidth="1"/>
    <col min="778" max="779" width="10.140625" style="85" customWidth="1"/>
    <col min="780" max="780" width="15.85546875" style="85" customWidth="1"/>
    <col min="781" max="1024" width="9.140625" style="85"/>
    <col min="1025" max="1025" width="15.5703125" style="85" customWidth="1"/>
    <col min="1026" max="1026" width="9.42578125" style="85" customWidth="1"/>
    <col min="1027" max="1027" width="17" style="85" customWidth="1"/>
    <col min="1028" max="1029" width="16.140625" style="85" customWidth="1"/>
    <col min="1030" max="1030" width="14.5703125" style="85" customWidth="1"/>
    <col min="1031" max="1031" width="12.42578125" style="85" customWidth="1"/>
    <col min="1032" max="1032" width="12.85546875" style="85" customWidth="1"/>
    <col min="1033" max="1033" width="10.7109375" style="85" customWidth="1"/>
    <col min="1034" max="1035" width="10.140625" style="85" customWidth="1"/>
    <col min="1036" max="1036" width="15.85546875" style="85" customWidth="1"/>
    <col min="1037" max="1280" width="9.140625" style="85"/>
    <col min="1281" max="1281" width="15.5703125" style="85" customWidth="1"/>
    <col min="1282" max="1282" width="9.42578125" style="85" customWidth="1"/>
    <col min="1283" max="1283" width="17" style="85" customWidth="1"/>
    <col min="1284" max="1285" width="16.140625" style="85" customWidth="1"/>
    <col min="1286" max="1286" width="14.5703125" style="85" customWidth="1"/>
    <col min="1287" max="1287" width="12.42578125" style="85" customWidth="1"/>
    <col min="1288" max="1288" width="12.85546875" style="85" customWidth="1"/>
    <col min="1289" max="1289" width="10.7109375" style="85" customWidth="1"/>
    <col min="1290" max="1291" width="10.140625" style="85" customWidth="1"/>
    <col min="1292" max="1292" width="15.85546875" style="85" customWidth="1"/>
    <col min="1293" max="1536" width="9.140625" style="85"/>
    <col min="1537" max="1537" width="15.5703125" style="85" customWidth="1"/>
    <col min="1538" max="1538" width="9.42578125" style="85" customWidth="1"/>
    <col min="1539" max="1539" width="17" style="85" customWidth="1"/>
    <col min="1540" max="1541" width="16.140625" style="85" customWidth="1"/>
    <col min="1542" max="1542" width="14.5703125" style="85" customWidth="1"/>
    <col min="1543" max="1543" width="12.42578125" style="85" customWidth="1"/>
    <col min="1544" max="1544" width="12.85546875" style="85" customWidth="1"/>
    <col min="1545" max="1545" width="10.7109375" style="85" customWidth="1"/>
    <col min="1546" max="1547" width="10.140625" style="85" customWidth="1"/>
    <col min="1548" max="1548" width="15.85546875" style="85" customWidth="1"/>
    <col min="1549" max="1792" width="9.140625" style="85"/>
    <col min="1793" max="1793" width="15.5703125" style="85" customWidth="1"/>
    <col min="1794" max="1794" width="9.42578125" style="85" customWidth="1"/>
    <col min="1795" max="1795" width="17" style="85" customWidth="1"/>
    <col min="1796" max="1797" width="16.140625" style="85" customWidth="1"/>
    <col min="1798" max="1798" width="14.5703125" style="85" customWidth="1"/>
    <col min="1799" max="1799" width="12.42578125" style="85" customWidth="1"/>
    <col min="1800" max="1800" width="12.85546875" style="85" customWidth="1"/>
    <col min="1801" max="1801" width="10.7109375" style="85" customWidth="1"/>
    <col min="1802" max="1803" width="10.140625" style="85" customWidth="1"/>
    <col min="1804" max="1804" width="15.85546875" style="85" customWidth="1"/>
    <col min="1805" max="2048" width="9.140625" style="85"/>
    <col min="2049" max="2049" width="15.5703125" style="85" customWidth="1"/>
    <col min="2050" max="2050" width="9.42578125" style="85" customWidth="1"/>
    <col min="2051" max="2051" width="17" style="85" customWidth="1"/>
    <col min="2052" max="2053" width="16.140625" style="85" customWidth="1"/>
    <col min="2054" max="2054" width="14.5703125" style="85" customWidth="1"/>
    <col min="2055" max="2055" width="12.42578125" style="85" customWidth="1"/>
    <col min="2056" max="2056" width="12.85546875" style="85" customWidth="1"/>
    <col min="2057" max="2057" width="10.7109375" style="85" customWidth="1"/>
    <col min="2058" max="2059" width="10.140625" style="85" customWidth="1"/>
    <col min="2060" max="2060" width="15.85546875" style="85" customWidth="1"/>
    <col min="2061" max="2304" width="9.140625" style="85"/>
    <col min="2305" max="2305" width="15.5703125" style="85" customWidth="1"/>
    <col min="2306" max="2306" width="9.42578125" style="85" customWidth="1"/>
    <col min="2307" max="2307" width="17" style="85" customWidth="1"/>
    <col min="2308" max="2309" width="16.140625" style="85" customWidth="1"/>
    <col min="2310" max="2310" width="14.5703125" style="85" customWidth="1"/>
    <col min="2311" max="2311" width="12.42578125" style="85" customWidth="1"/>
    <col min="2312" max="2312" width="12.85546875" style="85" customWidth="1"/>
    <col min="2313" max="2313" width="10.7109375" style="85" customWidth="1"/>
    <col min="2314" max="2315" width="10.140625" style="85" customWidth="1"/>
    <col min="2316" max="2316" width="15.85546875" style="85" customWidth="1"/>
    <col min="2317" max="2560" width="9.140625" style="85"/>
    <col min="2561" max="2561" width="15.5703125" style="85" customWidth="1"/>
    <col min="2562" max="2562" width="9.42578125" style="85" customWidth="1"/>
    <col min="2563" max="2563" width="17" style="85" customWidth="1"/>
    <col min="2564" max="2565" width="16.140625" style="85" customWidth="1"/>
    <col min="2566" max="2566" width="14.5703125" style="85" customWidth="1"/>
    <col min="2567" max="2567" width="12.42578125" style="85" customWidth="1"/>
    <col min="2568" max="2568" width="12.85546875" style="85" customWidth="1"/>
    <col min="2569" max="2569" width="10.7109375" style="85" customWidth="1"/>
    <col min="2570" max="2571" width="10.140625" style="85" customWidth="1"/>
    <col min="2572" max="2572" width="15.85546875" style="85" customWidth="1"/>
    <col min="2573" max="2816" width="9.140625" style="85"/>
    <col min="2817" max="2817" width="15.5703125" style="85" customWidth="1"/>
    <col min="2818" max="2818" width="9.42578125" style="85" customWidth="1"/>
    <col min="2819" max="2819" width="17" style="85" customWidth="1"/>
    <col min="2820" max="2821" width="16.140625" style="85" customWidth="1"/>
    <col min="2822" max="2822" width="14.5703125" style="85" customWidth="1"/>
    <col min="2823" max="2823" width="12.42578125" style="85" customWidth="1"/>
    <col min="2824" max="2824" width="12.85546875" style="85" customWidth="1"/>
    <col min="2825" max="2825" width="10.7109375" style="85" customWidth="1"/>
    <col min="2826" max="2827" width="10.140625" style="85" customWidth="1"/>
    <col min="2828" max="2828" width="15.85546875" style="85" customWidth="1"/>
    <col min="2829" max="3072" width="9.140625" style="85"/>
    <col min="3073" max="3073" width="15.5703125" style="85" customWidth="1"/>
    <col min="3074" max="3074" width="9.42578125" style="85" customWidth="1"/>
    <col min="3075" max="3075" width="17" style="85" customWidth="1"/>
    <col min="3076" max="3077" width="16.140625" style="85" customWidth="1"/>
    <col min="3078" max="3078" width="14.5703125" style="85" customWidth="1"/>
    <col min="3079" max="3079" width="12.42578125" style="85" customWidth="1"/>
    <col min="3080" max="3080" width="12.85546875" style="85" customWidth="1"/>
    <col min="3081" max="3081" width="10.7109375" style="85" customWidth="1"/>
    <col min="3082" max="3083" width="10.140625" style="85" customWidth="1"/>
    <col min="3084" max="3084" width="15.85546875" style="85" customWidth="1"/>
    <col min="3085" max="3328" width="9.140625" style="85"/>
    <col min="3329" max="3329" width="15.5703125" style="85" customWidth="1"/>
    <col min="3330" max="3330" width="9.42578125" style="85" customWidth="1"/>
    <col min="3331" max="3331" width="17" style="85" customWidth="1"/>
    <col min="3332" max="3333" width="16.140625" style="85" customWidth="1"/>
    <col min="3334" max="3334" width="14.5703125" style="85" customWidth="1"/>
    <col min="3335" max="3335" width="12.42578125" style="85" customWidth="1"/>
    <col min="3336" max="3336" width="12.85546875" style="85" customWidth="1"/>
    <col min="3337" max="3337" width="10.7109375" style="85" customWidth="1"/>
    <col min="3338" max="3339" width="10.140625" style="85" customWidth="1"/>
    <col min="3340" max="3340" width="15.85546875" style="85" customWidth="1"/>
    <col min="3341" max="3584" width="9.140625" style="85"/>
    <col min="3585" max="3585" width="15.5703125" style="85" customWidth="1"/>
    <col min="3586" max="3586" width="9.42578125" style="85" customWidth="1"/>
    <col min="3587" max="3587" width="17" style="85" customWidth="1"/>
    <col min="3588" max="3589" width="16.140625" style="85" customWidth="1"/>
    <col min="3590" max="3590" width="14.5703125" style="85" customWidth="1"/>
    <col min="3591" max="3591" width="12.42578125" style="85" customWidth="1"/>
    <col min="3592" max="3592" width="12.85546875" style="85" customWidth="1"/>
    <col min="3593" max="3593" width="10.7109375" style="85" customWidth="1"/>
    <col min="3594" max="3595" width="10.140625" style="85" customWidth="1"/>
    <col min="3596" max="3596" width="15.85546875" style="85" customWidth="1"/>
    <col min="3597" max="3840" width="9.140625" style="85"/>
    <col min="3841" max="3841" width="15.5703125" style="85" customWidth="1"/>
    <col min="3842" max="3842" width="9.42578125" style="85" customWidth="1"/>
    <col min="3843" max="3843" width="17" style="85" customWidth="1"/>
    <col min="3844" max="3845" width="16.140625" style="85" customWidth="1"/>
    <col min="3846" max="3846" width="14.5703125" style="85" customWidth="1"/>
    <col min="3847" max="3847" width="12.42578125" style="85" customWidth="1"/>
    <col min="3848" max="3848" width="12.85546875" style="85" customWidth="1"/>
    <col min="3849" max="3849" width="10.7109375" style="85" customWidth="1"/>
    <col min="3850" max="3851" width="10.140625" style="85" customWidth="1"/>
    <col min="3852" max="3852" width="15.85546875" style="85" customWidth="1"/>
    <col min="3853" max="4096" width="9.140625" style="85"/>
    <col min="4097" max="4097" width="15.5703125" style="85" customWidth="1"/>
    <col min="4098" max="4098" width="9.42578125" style="85" customWidth="1"/>
    <col min="4099" max="4099" width="17" style="85" customWidth="1"/>
    <col min="4100" max="4101" width="16.140625" style="85" customWidth="1"/>
    <col min="4102" max="4102" width="14.5703125" style="85" customWidth="1"/>
    <col min="4103" max="4103" width="12.42578125" style="85" customWidth="1"/>
    <col min="4104" max="4104" width="12.85546875" style="85" customWidth="1"/>
    <col min="4105" max="4105" width="10.7109375" style="85" customWidth="1"/>
    <col min="4106" max="4107" width="10.140625" style="85" customWidth="1"/>
    <col min="4108" max="4108" width="15.85546875" style="85" customWidth="1"/>
    <col min="4109" max="4352" width="9.140625" style="85"/>
    <col min="4353" max="4353" width="15.5703125" style="85" customWidth="1"/>
    <col min="4354" max="4354" width="9.42578125" style="85" customWidth="1"/>
    <col min="4355" max="4355" width="17" style="85" customWidth="1"/>
    <col min="4356" max="4357" width="16.140625" style="85" customWidth="1"/>
    <col min="4358" max="4358" width="14.5703125" style="85" customWidth="1"/>
    <col min="4359" max="4359" width="12.42578125" style="85" customWidth="1"/>
    <col min="4360" max="4360" width="12.85546875" style="85" customWidth="1"/>
    <col min="4361" max="4361" width="10.7109375" style="85" customWidth="1"/>
    <col min="4362" max="4363" width="10.140625" style="85" customWidth="1"/>
    <col min="4364" max="4364" width="15.85546875" style="85" customWidth="1"/>
    <col min="4365" max="4608" width="9.140625" style="85"/>
    <col min="4609" max="4609" width="15.5703125" style="85" customWidth="1"/>
    <col min="4610" max="4610" width="9.42578125" style="85" customWidth="1"/>
    <col min="4611" max="4611" width="17" style="85" customWidth="1"/>
    <col min="4612" max="4613" width="16.140625" style="85" customWidth="1"/>
    <col min="4614" max="4614" width="14.5703125" style="85" customWidth="1"/>
    <col min="4615" max="4615" width="12.42578125" style="85" customWidth="1"/>
    <col min="4616" max="4616" width="12.85546875" style="85" customWidth="1"/>
    <col min="4617" max="4617" width="10.7109375" style="85" customWidth="1"/>
    <col min="4618" max="4619" width="10.140625" style="85" customWidth="1"/>
    <col min="4620" max="4620" width="15.85546875" style="85" customWidth="1"/>
    <col min="4621" max="4864" width="9.140625" style="85"/>
    <col min="4865" max="4865" width="15.5703125" style="85" customWidth="1"/>
    <col min="4866" max="4866" width="9.42578125" style="85" customWidth="1"/>
    <col min="4867" max="4867" width="17" style="85" customWidth="1"/>
    <col min="4868" max="4869" width="16.140625" style="85" customWidth="1"/>
    <col min="4870" max="4870" width="14.5703125" style="85" customWidth="1"/>
    <col min="4871" max="4871" width="12.42578125" style="85" customWidth="1"/>
    <col min="4872" max="4872" width="12.85546875" style="85" customWidth="1"/>
    <col min="4873" max="4873" width="10.7109375" style="85" customWidth="1"/>
    <col min="4874" max="4875" width="10.140625" style="85" customWidth="1"/>
    <col min="4876" max="4876" width="15.85546875" style="85" customWidth="1"/>
    <col min="4877" max="5120" width="9.140625" style="85"/>
    <col min="5121" max="5121" width="15.5703125" style="85" customWidth="1"/>
    <col min="5122" max="5122" width="9.42578125" style="85" customWidth="1"/>
    <col min="5123" max="5123" width="17" style="85" customWidth="1"/>
    <col min="5124" max="5125" width="16.140625" style="85" customWidth="1"/>
    <col min="5126" max="5126" width="14.5703125" style="85" customWidth="1"/>
    <col min="5127" max="5127" width="12.42578125" style="85" customWidth="1"/>
    <col min="5128" max="5128" width="12.85546875" style="85" customWidth="1"/>
    <col min="5129" max="5129" width="10.7109375" style="85" customWidth="1"/>
    <col min="5130" max="5131" width="10.140625" style="85" customWidth="1"/>
    <col min="5132" max="5132" width="15.85546875" style="85" customWidth="1"/>
    <col min="5133" max="5376" width="9.140625" style="85"/>
    <col min="5377" max="5377" width="15.5703125" style="85" customWidth="1"/>
    <col min="5378" max="5378" width="9.42578125" style="85" customWidth="1"/>
    <col min="5379" max="5379" width="17" style="85" customWidth="1"/>
    <col min="5380" max="5381" width="16.140625" style="85" customWidth="1"/>
    <col min="5382" max="5382" width="14.5703125" style="85" customWidth="1"/>
    <col min="5383" max="5383" width="12.42578125" style="85" customWidth="1"/>
    <col min="5384" max="5384" width="12.85546875" style="85" customWidth="1"/>
    <col min="5385" max="5385" width="10.7109375" style="85" customWidth="1"/>
    <col min="5386" max="5387" width="10.140625" style="85" customWidth="1"/>
    <col min="5388" max="5388" width="15.85546875" style="85" customWidth="1"/>
    <col min="5389" max="5632" width="9.140625" style="85"/>
    <col min="5633" max="5633" width="15.5703125" style="85" customWidth="1"/>
    <col min="5634" max="5634" width="9.42578125" style="85" customWidth="1"/>
    <col min="5635" max="5635" width="17" style="85" customWidth="1"/>
    <col min="5636" max="5637" width="16.140625" style="85" customWidth="1"/>
    <col min="5638" max="5638" width="14.5703125" style="85" customWidth="1"/>
    <col min="5639" max="5639" width="12.42578125" style="85" customWidth="1"/>
    <col min="5640" max="5640" width="12.85546875" style="85" customWidth="1"/>
    <col min="5641" max="5641" width="10.7109375" style="85" customWidth="1"/>
    <col min="5642" max="5643" width="10.140625" style="85" customWidth="1"/>
    <col min="5644" max="5644" width="15.85546875" style="85" customWidth="1"/>
    <col min="5645" max="5888" width="9.140625" style="85"/>
    <col min="5889" max="5889" width="15.5703125" style="85" customWidth="1"/>
    <col min="5890" max="5890" width="9.42578125" style="85" customWidth="1"/>
    <col min="5891" max="5891" width="17" style="85" customWidth="1"/>
    <col min="5892" max="5893" width="16.140625" style="85" customWidth="1"/>
    <col min="5894" max="5894" width="14.5703125" style="85" customWidth="1"/>
    <col min="5895" max="5895" width="12.42578125" style="85" customWidth="1"/>
    <col min="5896" max="5896" width="12.85546875" style="85" customWidth="1"/>
    <col min="5897" max="5897" width="10.7109375" style="85" customWidth="1"/>
    <col min="5898" max="5899" width="10.140625" style="85" customWidth="1"/>
    <col min="5900" max="5900" width="15.85546875" style="85" customWidth="1"/>
    <col min="5901" max="6144" width="9.140625" style="85"/>
    <col min="6145" max="6145" width="15.5703125" style="85" customWidth="1"/>
    <col min="6146" max="6146" width="9.42578125" style="85" customWidth="1"/>
    <col min="6147" max="6147" width="17" style="85" customWidth="1"/>
    <col min="6148" max="6149" width="16.140625" style="85" customWidth="1"/>
    <col min="6150" max="6150" width="14.5703125" style="85" customWidth="1"/>
    <col min="6151" max="6151" width="12.42578125" style="85" customWidth="1"/>
    <col min="6152" max="6152" width="12.85546875" style="85" customWidth="1"/>
    <col min="6153" max="6153" width="10.7109375" style="85" customWidth="1"/>
    <col min="6154" max="6155" width="10.140625" style="85" customWidth="1"/>
    <col min="6156" max="6156" width="15.85546875" style="85" customWidth="1"/>
    <col min="6157" max="6400" width="9.140625" style="85"/>
    <col min="6401" max="6401" width="15.5703125" style="85" customWidth="1"/>
    <col min="6402" max="6402" width="9.42578125" style="85" customWidth="1"/>
    <col min="6403" max="6403" width="17" style="85" customWidth="1"/>
    <col min="6404" max="6405" width="16.140625" style="85" customWidth="1"/>
    <col min="6406" max="6406" width="14.5703125" style="85" customWidth="1"/>
    <col min="6407" max="6407" width="12.42578125" style="85" customWidth="1"/>
    <col min="6408" max="6408" width="12.85546875" style="85" customWidth="1"/>
    <col min="6409" max="6409" width="10.7109375" style="85" customWidth="1"/>
    <col min="6410" max="6411" width="10.140625" style="85" customWidth="1"/>
    <col min="6412" max="6412" width="15.85546875" style="85" customWidth="1"/>
    <col min="6413" max="6656" width="9.140625" style="85"/>
    <col min="6657" max="6657" width="15.5703125" style="85" customWidth="1"/>
    <col min="6658" max="6658" width="9.42578125" style="85" customWidth="1"/>
    <col min="6659" max="6659" width="17" style="85" customWidth="1"/>
    <col min="6660" max="6661" width="16.140625" style="85" customWidth="1"/>
    <col min="6662" max="6662" width="14.5703125" style="85" customWidth="1"/>
    <col min="6663" max="6663" width="12.42578125" style="85" customWidth="1"/>
    <col min="6664" max="6664" width="12.85546875" style="85" customWidth="1"/>
    <col min="6665" max="6665" width="10.7109375" style="85" customWidth="1"/>
    <col min="6666" max="6667" width="10.140625" style="85" customWidth="1"/>
    <col min="6668" max="6668" width="15.85546875" style="85" customWidth="1"/>
    <col min="6669" max="6912" width="9.140625" style="85"/>
    <col min="6913" max="6913" width="15.5703125" style="85" customWidth="1"/>
    <col min="6914" max="6914" width="9.42578125" style="85" customWidth="1"/>
    <col min="6915" max="6915" width="17" style="85" customWidth="1"/>
    <col min="6916" max="6917" width="16.140625" style="85" customWidth="1"/>
    <col min="6918" max="6918" width="14.5703125" style="85" customWidth="1"/>
    <col min="6919" max="6919" width="12.42578125" style="85" customWidth="1"/>
    <col min="6920" max="6920" width="12.85546875" style="85" customWidth="1"/>
    <col min="6921" max="6921" width="10.7109375" style="85" customWidth="1"/>
    <col min="6922" max="6923" width="10.140625" style="85" customWidth="1"/>
    <col min="6924" max="6924" width="15.85546875" style="85" customWidth="1"/>
    <col min="6925" max="7168" width="9.140625" style="85"/>
    <col min="7169" max="7169" width="15.5703125" style="85" customWidth="1"/>
    <col min="7170" max="7170" width="9.42578125" style="85" customWidth="1"/>
    <col min="7171" max="7171" width="17" style="85" customWidth="1"/>
    <col min="7172" max="7173" width="16.140625" style="85" customWidth="1"/>
    <col min="7174" max="7174" width="14.5703125" style="85" customWidth="1"/>
    <col min="7175" max="7175" width="12.42578125" style="85" customWidth="1"/>
    <col min="7176" max="7176" width="12.85546875" style="85" customWidth="1"/>
    <col min="7177" max="7177" width="10.7109375" style="85" customWidth="1"/>
    <col min="7178" max="7179" width="10.140625" style="85" customWidth="1"/>
    <col min="7180" max="7180" width="15.85546875" style="85" customWidth="1"/>
    <col min="7181" max="7424" width="9.140625" style="85"/>
    <col min="7425" max="7425" width="15.5703125" style="85" customWidth="1"/>
    <col min="7426" max="7426" width="9.42578125" style="85" customWidth="1"/>
    <col min="7427" max="7427" width="17" style="85" customWidth="1"/>
    <col min="7428" max="7429" width="16.140625" style="85" customWidth="1"/>
    <col min="7430" max="7430" width="14.5703125" style="85" customWidth="1"/>
    <col min="7431" max="7431" width="12.42578125" style="85" customWidth="1"/>
    <col min="7432" max="7432" width="12.85546875" style="85" customWidth="1"/>
    <col min="7433" max="7433" width="10.7109375" style="85" customWidth="1"/>
    <col min="7434" max="7435" width="10.140625" style="85" customWidth="1"/>
    <col min="7436" max="7436" width="15.85546875" style="85" customWidth="1"/>
    <col min="7437" max="7680" width="9.140625" style="85"/>
    <col min="7681" max="7681" width="15.5703125" style="85" customWidth="1"/>
    <col min="7682" max="7682" width="9.42578125" style="85" customWidth="1"/>
    <col min="7683" max="7683" width="17" style="85" customWidth="1"/>
    <col min="7684" max="7685" width="16.140625" style="85" customWidth="1"/>
    <col min="7686" max="7686" width="14.5703125" style="85" customWidth="1"/>
    <col min="7687" max="7687" width="12.42578125" style="85" customWidth="1"/>
    <col min="7688" max="7688" width="12.85546875" style="85" customWidth="1"/>
    <col min="7689" max="7689" width="10.7109375" style="85" customWidth="1"/>
    <col min="7690" max="7691" width="10.140625" style="85" customWidth="1"/>
    <col min="7692" max="7692" width="15.85546875" style="85" customWidth="1"/>
    <col min="7693" max="7936" width="9.140625" style="85"/>
    <col min="7937" max="7937" width="15.5703125" style="85" customWidth="1"/>
    <col min="7938" max="7938" width="9.42578125" style="85" customWidth="1"/>
    <col min="7939" max="7939" width="17" style="85" customWidth="1"/>
    <col min="7940" max="7941" width="16.140625" style="85" customWidth="1"/>
    <col min="7942" max="7942" width="14.5703125" style="85" customWidth="1"/>
    <col min="7943" max="7943" width="12.42578125" style="85" customWidth="1"/>
    <col min="7944" max="7944" width="12.85546875" style="85" customWidth="1"/>
    <col min="7945" max="7945" width="10.7109375" style="85" customWidth="1"/>
    <col min="7946" max="7947" width="10.140625" style="85" customWidth="1"/>
    <col min="7948" max="7948" width="15.85546875" style="85" customWidth="1"/>
    <col min="7949" max="8192" width="9.140625" style="85"/>
    <col min="8193" max="8193" width="15.5703125" style="85" customWidth="1"/>
    <col min="8194" max="8194" width="9.42578125" style="85" customWidth="1"/>
    <col min="8195" max="8195" width="17" style="85" customWidth="1"/>
    <col min="8196" max="8197" width="16.140625" style="85" customWidth="1"/>
    <col min="8198" max="8198" width="14.5703125" style="85" customWidth="1"/>
    <col min="8199" max="8199" width="12.42578125" style="85" customWidth="1"/>
    <col min="8200" max="8200" width="12.85546875" style="85" customWidth="1"/>
    <col min="8201" max="8201" width="10.7109375" style="85" customWidth="1"/>
    <col min="8202" max="8203" width="10.140625" style="85" customWidth="1"/>
    <col min="8204" max="8204" width="15.85546875" style="85" customWidth="1"/>
    <col min="8205" max="8448" width="9.140625" style="85"/>
    <col min="8449" max="8449" width="15.5703125" style="85" customWidth="1"/>
    <col min="8450" max="8450" width="9.42578125" style="85" customWidth="1"/>
    <col min="8451" max="8451" width="17" style="85" customWidth="1"/>
    <col min="8452" max="8453" width="16.140625" style="85" customWidth="1"/>
    <col min="8454" max="8454" width="14.5703125" style="85" customWidth="1"/>
    <col min="8455" max="8455" width="12.42578125" style="85" customWidth="1"/>
    <col min="8456" max="8456" width="12.85546875" style="85" customWidth="1"/>
    <col min="8457" max="8457" width="10.7109375" style="85" customWidth="1"/>
    <col min="8458" max="8459" width="10.140625" style="85" customWidth="1"/>
    <col min="8460" max="8460" width="15.85546875" style="85" customWidth="1"/>
    <col min="8461" max="8704" width="9.140625" style="85"/>
    <col min="8705" max="8705" width="15.5703125" style="85" customWidth="1"/>
    <col min="8706" max="8706" width="9.42578125" style="85" customWidth="1"/>
    <col min="8707" max="8707" width="17" style="85" customWidth="1"/>
    <col min="8708" max="8709" width="16.140625" style="85" customWidth="1"/>
    <col min="8710" max="8710" width="14.5703125" style="85" customWidth="1"/>
    <col min="8711" max="8711" width="12.42578125" style="85" customWidth="1"/>
    <col min="8712" max="8712" width="12.85546875" style="85" customWidth="1"/>
    <col min="8713" max="8713" width="10.7109375" style="85" customWidth="1"/>
    <col min="8714" max="8715" width="10.140625" style="85" customWidth="1"/>
    <col min="8716" max="8716" width="15.85546875" style="85" customWidth="1"/>
    <col min="8717" max="8960" width="9.140625" style="85"/>
    <col min="8961" max="8961" width="15.5703125" style="85" customWidth="1"/>
    <col min="8962" max="8962" width="9.42578125" style="85" customWidth="1"/>
    <col min="8963" max="8963" width="17" style="85" customWidth="1"/>
    <col min="8964" max="8965" width="16.140625" style="85" customWidth="1"/>
    <col min="8966" max="8966" width="14.5703125" style="85" customWidth="1"/>
    <col min="8967" max="8967" width="12.42578125" style="85" customWidth="1"/>
    <col min="8968" max="8968" width="12.85546875" style="85" customWidth="1"/>
    <col min="8969" max="8969" width="10.7109375" style="85" customWidth="1"/>
    <col min="8970" max="8971" width="10.140625" style="85" customWidth="1"/>
    <col min="8972" max="8972" width="15.85546875" style="85" customWidth="1"/>
    <col min="8973" max="9216" width="9.140625" style="85"/>
    <col min="9217" max="9217" width="15.5703125" style="85" customWidth="1"/>
    <col min="9218" max="9218" width="9.42578125" style="85" customWidth="1"/>
    <col min="9219" max="9219" width="17" style="85" customWidth="1"/>
    <col min="9220" max="9221" width="16.140625" style="85" customWidth="1"/>
    <col min="9222" max="9222" width="14.5703125" style="85" customWidth="1"/>
    <col min="9223" max="9223" width="12.42578125" style="85" customWidth="1"/>
    <col min="9224" max="9224" width="12.85546875" style="85" customWidth="1"/>
    <col min="9225" max="9225" width="10.7109375" style="85" customWidth="1"/>
    <col min="9226" max="9227" width="10.140625" style="85" customWidth="1"/>
    <col min="9228" max="9228" width="15.85546875" style="85" customWidth="1"/>
    <col min="9229" max="9472" width="9.140625" style="85"/>
    <col min="9473" max="9473" width="15.5703125" style="85" customWidth="1"/>
    <col min="9474" max="9474" width="9.42578125" style="85" customWidth="1"/>
    <col min="9475" max="9475" width="17" style="85" customWidth="1"/>
    <col min="9476" max="9477" width="16.140625" style="85" customWidth="1"/>
    <col min="9478" max="9478" width="14.5703125" style="85" customWidth="1"/>
    <col min="9479" max="9479" width="12.42578125" style="85" customWidth="1"/>
    <col min="9480" max="9480" width="12.85546875" style="85" customWidth="1"/>
    <col min="9481" max="9481" width="10.7109375" style="85" customWidth="1"/>
    <col min="9482" max="9483" width="10.140625" style="85" customWidth="1"/>
    <col min="9484" max="9484" width="15.85546875" style="85" customWidth="1"/>
    <col min="9485" max="9728" width="9.140625" style="85"/>
    <col min="9729" max="9729" width="15.5703125" style="85" customWidth="1"/>
    <col min="9730" max="9730" width="9.42578125" style="85" customWidth="1"/>
    <col min="9731" max="9731" width="17" style="85" customWidth="1"/>
    <col min="9732" max="9733" width="16.140625" style="85" customWidth="1"/>
    <col min="9734" max="9734" width="14.5703125" style="85" customWidth="1"/>
    <col min="9735" max="9735" width="12.42578125" style="85" customWidth="1"/>
    <col min="9736" max="9736" width="12.85546875" style="85" customWidth="1"/>
    <col min="9737" max="9737" width="10.7109375" style="85" customWidth="1"/>
    <col min="9738" max="9739" width="10.140625" style="85" customWidth="1"/>
    <col min="9740" max="9740" width="15.85546875" style="85" customWidth="1"/>
    <col min="9741" max="9984" width="9.140625" style="85"/>
    <col min="9985" max="9985" width="15.5703125" style="85" customWidth="1"/>
    <col min="9986" max="9986" width="9.42578125" style="85" customWidth="1"/>
    <col min="9987" max="9987" width="17" style="85" customWidth="1"/>
    <col min="9988" max="9989" width="16.140625" style="85" customWidth="1"/>
    <col min="9990" max="9990" width="14.5703125" style="85" customWidth="1"/>
    <col min="9991" max="9991" width="12.42578125" style="85" customWidth="1"/>
    <col min="9992" max="9992" width="12.85546875" style="85" customWidth="1"/>
    <col min="9993" max="9993" width="10.7109375" style="85" customWidth="1"/>
    <col min="9994" max="9995" width="10.140625" style="85" customWidth="1"/>
    <col min="9996" max="9996" width="15.85546875" style="85" customWidth="1"/>
    <col min="9997" max="10240" width="9.140625" style="85"/>
    <col min="10241" max="10241" width="15.5703125" style="85" customWidth="1"/>
    <col min="10242" max="10242" width="9.42578125" style="85" customWidth="1"/>
    <col min="10243" max="10243" width="17" style="85" customWidth="1"/>
    <col min="10244" max="10245" width="16.140625" style="85" customWidth="1"/>
    <col min="10246" max="10246" width="14.5703125" style="85" customWidth="1"/>
    <col min="10247" max="10247" width="12.42578125" style="85" customWidth="1"/>
    <col min="10248" max="10248" width="12.85546875" style="85" customWidth="1"/>
    <col min="10249" max="10249" width="10.7109375" style="85" customWidth="1"/>
    <col min="10250" max="10251" width="10.140625" style="85" customWidth="1"/>
    <col min="10252" max="10252" width="15.85546875" style="85" customWidth="1"/>
    <col min="10253" max="10496" width="9.140625" style="85"/>
    <col min="10497" max="10497" width="15.5703125" style="85" customWidth="1"/>
    <col min="10498" max="10498" width="9.42578125" style="85" customWidth="1"/>
    <col min="10499" max="10499" width="17" style="85" customWidth="1"/>
    <col min="10500" max="10501" width="16.140625" style="85" customWidth="1"/>
    <col min="10502" max="10502" width="14.5703125" style="85" customWidth="1"/>
    <col min="10503" max="10503" width="12.42578125" style="85" customWidth="1"/>
    <col min="10504" max="10504" width="12.85546875" style="85" customWidth="1"/>
    <col min="10505" max="10505" width="10.7109375" style="85" customWidth="1"/>
    <col min="10506" max="10507" width="10.140625" style="85" customWidth="1"/>
    <col min="10508" max="10508" width="15.85546875" style="85" customWidth="1"/>
    <col min="10509" max="10752" width="9.140625" style="85"/>
    <col min="10753" max="10753" width="15.5703125" style="85" customWidth="1"/>
    <col min="10754" max="10754" width="9.42578125" style="85" customWidth="1"/>
    <col min="10755" max="10755" width="17" style="85" customWidth="1"/>
    <col min="10756" max="10757" width="16.140625" style="85" customWidth="1"/>
    <col min="10758" max="10758" width="14.5703125" style="85" customWidth="1"/>
    <col min="10759" max="10759" width="12.42578125" style="85" customWidth="1"/>
    <col min="10760" max="10760" width="12.85546875" style="85" customWidth="1"/>
    <col min="10761" max="10761" width="10.7109375" style="85" customWidth="1"/>
    <col min="10762" max="10763" width="10.140625" style="85" customWidth="1"/>
    <col min="10764" max="10764" width="15.85546875" style="85" customWidth="1"/>
    <col min="10765" max="11008" width="9.140625" style="85"/>
    <col min="11009" max="11009" width="15.5703125" style="85" customWidth="1"/>
    <col min="11010" max="11010" width="9.42578125" style="85" customWidth="1"/>
    <col min="11011" max="11011" width="17" style="85" customWidth="1"/>
    <col min="11012" max="11013" width="16.140625" style="85" customWidth="1"/>
    <col min="11014" max="11014" width="14.5703125" style="85" customWidth="1"/>
    <col min="11015" max="11015" width="12.42578125" style="85" customWidth="1"/>
    <col min="11016" max="11016" width="12.85546875" style="85" customWidth="1"/>
    <col min="11017" max="11017" width="10.7109375" style="85" customWidth="1"/>
    <col min="11018" max="11019" width="10.140625" style="85" customWidth="1"/>
    <col min="11020" max="11020" width="15.85546875" style="85" customWidth="1"/>
    <col min="11021" max="11264" width="9.140625" style="85"/>
    <col min="11265" max="11265" width="15.5703125" style="85" customWidth="1"/>
    <col min="11266" max="11266" width="9.42578125" style="85" customWidth="1"/>
    <col min="11267" max="11267" width="17" style="85" customWidth="1"/>
    <col min="11268" max="11269" width="16.140625" style="85" customWidth="1"/>
    <col min="11270" max="11270" width="14.5703125" style="85" customWidth="1"/>
    <col min="11271" max="11271" width="12.42578125" style="85" customWidth="1"/>
    <col min="11272" max="11272" width="12.85546875" style="85" customWidth="1"/>
    <col min="11273" max="11273" width="10.7109375" style="85" customWidth="1"/>
    <col min="11274" max="11275" width="10.140625" style="85" customWidth="1"/>
    <col min="11276" max="11276" width="15.85546875" style="85" customWidth="1"/>
    <col min="11277" max="11520" width="9.140625" style="85"/>
    <col min="11521" max="11521" width="15.5703125" style="85" customWidth="1"/>
    <col min="11522" max="11522" width="9.42578125" style="85" customWidth="1"/>
    <col min="11523" max="11523" width="17" style="85" customWidth="1"/>
    <col min="11524" max="11525" width="16.140625" style="85" customWidth="1"/>
    <col min="11526" max="11526" width="14.5703125" style="85" customWidth="1"/>
    <col min="11527" max="11527" width="12.42578125" style="85" customWidth="1"/>
    <col min="11528" max="11528" width="12.85546875" style="85" customWidth="1"/>
    <col min="11529" max="11529" width="10.7109375" style="85" customWidth="1"/>
    <col min="11530" max="11531" width="10.140625" style="85" customWidth="1"/>
    <col min="11532" max="11532" width="15.85546875" style="85" customWidth="1"/>
    <col min="11533" max="11776" width="9.140625" style="85"/>
    <col min="11777" max="11777" width="15.5703125" style="85" customWidth="1"/>
    <col min="11778" max="11778" width="9.42578125" style="85" customWidth="1"/>
    <col min="11779" max="11779" width="17" style="85" customWidth="1"/>
    <col min="11780" max="11781" width="16.140625" style="85" customWidth="1"/>
    <col min="11782" max="11782" width="14.5703125" style="85" customWidth="1"/>
    <col min="11783" max="11783" width="12.42578125" style="85" customWidth="1"/>
    <col min="11784" max="11784" width="12.85546875" style="85" customWidth="1"/>
    <col min="11785" max="11785" width="10.7109375" style="85" customWidth="1"/>
    <col min="11786" max="11787" width="10.140625" style="85" customWidth="1"/>
    <col min="11788" max="11788" width="15.85546875" style="85" customWidth="1"/>
    <col min="11789" max="12032" width="9.140625" style="85"/>
    <col min="12033" max="12033" width="15.5703125" style="85" customWidth="1"/>
    <col min="12034" max="12034" width="9.42578125" style="85" customWidth="1"/>
    <col min="12035" max="12035" width="17" style="85" customWidth="1"/>
    <col min="12036" max="12037" width="16.140625" style="85" customWidth="1"/>
    <col min="12038" max="12038" width="14.5703125" style="85" customWidth="1"/>
    <col min="12039" max="12039" width="12.42578125" style="85" customWidth="1"/>
    <col min="12040" max="12040" width="12.85546875" style="85" customWidth="1"/>
    <col min="12041" max="12041" width="10.7109375" style="85" customWidth="1"/>
    <col min="12042" max="12043" width="10.140625" style="85" customWidth="1"/>
    <col min="12044" max="12044" width="15.85546875" style="85" customWidth="1"/>
    <col min="12045" max="12288" width="9.140625" style="85"/>
    <col min="12289" max="12289" width="15.5703125" style="85" customWidth="1"/>
    <col min="12290" max="12290" width="9.42578125" style="85" customWidth="1"/>
    <col min="12291" max="12291" width="17" style="85" customWidth="1"/>
    <col min="12292" max="12293" width="16.140625" style="85" customWidth="1"/>
    <col min="12294" max="12294" width="14.5703125" style="85" customWidth="1"/>
    <col min="12295" max="12295" width="12.42578125" style="85" customWidth="1"/>
    <col min="12296" max="12296" width="12.85546875" style="85" customWidth="1"/>
    <col min="12297" max="12297" width="10.7109375" style="85" customWidth="1"/>
    <col min="12298" max="12299" width="10.140625" style="85" customWidth="1"/>
    <col min="12300" max="12300" width="15.85546875" style="85" customWidth="1"/>
    <col min="12301" max="12544" width="9.140625" style="85"/>
    <col min="12545" max="12545" width="15.5703125" style="85" customWidth="1"/>
    <col min="12546" max="12546" width="9.42578125" style="85" customWidth="1"/>
    <col min="12547" max="12547" width="17" style="85" customWidth="1"/>
    <col min="12548" max="12549" width="16.140625" style="85" customWidth="1"/>
    <col min="12550" max="12550" width="14.5703125" style="85" customWidth="1"/>
    <col min="12551" max="12551" width="12.42578125" style="85" customWidth="1"/>
    <col min="12552" max="12552" width="12.85546875" style="85" customWidth="1"/>
    <col min="12553" max="12553" width="10.7109375" style="85" customWidth="1"/>
    <col min="12554" max="12555" width="10.140625" style="85" customWidth="1"/>
    <col min="12556" max="12556" width="15.85546875" style="85" customWidth="1"/>
    <col min="12557" max="12800" width="9.140625" style="85"/>
    <col min="12801" max="12801" width="15.5703125" style="85" customWidth="1"/>
    <col min="12802" max="12802" width="9.42578125" style="85" customWidth="1"/>
    <col min="12803" max="12803" width="17" style="85" customWidth="1"/>
    <col min="12804" max="12805" width="16.140625" style="85" customWidth="1"/>
    <col min="12806" max="12806" width="14.5703125" style="85" customWidth="1"/>
    <col min="12807" max="12807" width="12.42578125" style="85" customWidth="1"/>
    <col min="12808" max="12808" width="12.85546875" style="85" customWidth="1"/>
    <col min="12809" max="12809" width="10.7109375" style="85" customWidth="1"/>
    <col min="12810" max="12811" width="10.140625" style="85" customWidth="1"/>
    <col min="12812" max="12812" width="15.85546875" style="85" customWidth="1"/>
    <col min="12813" max="13056" width="9.140625" style="85"/>
    <col min="13057" max="13057" width="15.5703125" style="85" customWidth="1"/>
    <col min="13058" max="13058" width="9.42578125" style="85" customWidth="1"/>
    <col min="13059" max="13059" width="17" style="85" customWidth="1"/>
    <col min="13060" max="13061" width="16.140625" style="85" customWidth="1"/>
    <col min="13062" max="13062" width="14.5703125" style="85" customWidth="1"/>
    <col min="13063" max="13063" width="12.42578125" style="85" customWidth="1"/>
    <col min="13064" max="13064" width="12.85546875" style="85" customWidth="1"/>
    <col min="13065" max="13065" width="10.7109375" style="85" customWidth="1"/>
    <col min="13066" max="13067" width="10.140625" style="85" customWidth="1"/>
    <col min="13068" max="13068" width="15.85546875" style="85" customWidth="1"/>
    <col min="13069" max="13312" width="9.140625" style="85"/>
    <col min="13313" max="13313" width="15.5703125" style="85" customWidth="1"/>
    <col min="13314" max="13314" width="9.42578125" style="85" customWidth="1"/>
    <col min="13315" max="13315" width="17" style="85" customWidth="1"/>
    <col min="13316" max="13317" width="16.140625" style="85" customWidth="1"/>
    <col min="13318" max="13318" width="14.5703125" style="85" customWidth="1"/>
    <col min="13319" max="13319" width="12.42578125" style="85" customWidth="1"/>
    <col min="13320" max="13320" width="12.85546875" style="85" customWidth="1"/>
    <col min="13321" max="13321" width="10.7109375" style="85" customWidth="1"/>
    <col min="13322" max="13323" width="10.140625" style="85" customWidth="1"/>
    <col min="13324" max="13324" width="15.85546875" style="85" customWidth="1"/>
    <col min="13325" max="13568" width="9.140625" style="85"/>
    <col min="13569" max="13569" width="15.5703125" style="85" customWidth="1"/>
    <col min="13570" max="13570" width="9.42578125" style="85" customWidth="1"/>
    <col min="13571" max="13571" width="17" style="85" customWidth="1"/>
    <col min="13572" max="13573" width="16.140625" style="85" customWidth="1"/>
    <col min="13574" max="13574" width="14.5703125" style="85" customWidth="1"/>
    <col min="13575" max="13575" width="12.42578125" style="85" customWidth="1"/>
    <col min="13576" max="13576" width="12.85546875" style="85" customWidth="1"/>
    <col min="13577" max="13577" width="10.7109375" style="85" customWidth="1"/>
    <col min="13578" max="13579" width="10.140625" style="85" customWidth="1"/>
    <col min="13580" max="13580" width="15.85546875" style="85" customWidth="1"/>
    <col min="13581" max="13824" width="9.140625" style="85"/>
    <col min="13825" max="13825" width="15.5703125" style="85" customWidth="1"/>
    <col min="13826" max="13826" width="9.42578125" style="85" customWidth="1"/>
    <col min="13827" max="13827" width="17" style="85" customWidth="1"/>
    <col min="13828" max="13829" width="16.140625" style="85" customWidth="1"/>
    <col min="13830" max="13830" width="14.5703125" style="85" customWidth="1"/>
    <col min="13831" max="13831" width="12.42578125" style="85" customWidth="1"/>
    <col min="13832" max="13832" width="12.85546875" style="85" customWidth="1"/>
    <col min="13833" max="13833" width="10.7109375" style="85" customWidth="1"/>
    <col min="13834" max="13835" width="10.140625" style="85" customWidth="1"/>
    <col min="13836" max="13836" width="15.85546875" style="85" customWidth="1"/>
    <col min="13837" max="14080" width="9.140625" style="85"/>
    <col min="14081" max="14081" width="15.5703125" style="85" customWidth="1"/>
    <col min="14082" max="14082" width="9.42578125" style="85" customWidth="1"/>
    <col min="14083" max="14083" width="17" style="85" customWidth="1"/>
    <col min="14084" max="14085" width="16.140625" style="85" customWidth="1"/>
    <col min="14086" max="14086" width="14.5703125" style="85" customWidth="1"/>
    <col min="14087" max="14087" width="12.42578125" style="85" customWidth="1"/>
    <col min="14088" max="14088" width="12.85546875" style="85" customWidth="1"/>
    <col min="14089" max="14089" width="10.7109375" style="85" customWidth="1"/>
    <col min="14090" max="14091" width="10.140625" style="85" customWidth="1"/>
    <col min="14092" max="14092" width="15.85546875" style="85" customWidth="1"/>
    <col min="14093" max="14336" width="9.140625" style="85"/>
    <col min="14337" max="14337" width="15.5703125" style="85" customWidth="1"/>
    <col min="14338" max="14338" width="9.42578125" style="85" customWidth="1"/>
    <col min="14339" max="14339" width="17" style="85" customWidth="1"/>
    <col min="14340" max="14341" width="16.140625" style="85" customWidth="1"/>
    <col min="14342" max="14342" width="14.5703125" style="85" customWidth="1"/>
    <col min="14343" max="14343" width="12.42578125" style="85" customWidth="1"/>
    <col min="14344" max="14344" width="12.85546875" style="85" customWidth="1"/>
    <col min="14345" max="14345" width="10.7109375" style="85" customWidth="1"/>
    <col min="14346" max="14347" width="10.140625" style="85" customWidth="1"/>
    <col min="14348" max="14348" width="15.85546875" style="85" customWidth="1"/>
    <col min="14349" max="14592" width="9.140625" style="85"/>
    <col min="14593" max="14593" width="15.5703125" style="85" customWidth="1"/>
    <col min="14594" max="14594" width="9.42578125" style="85" customWidth="1"/>
    <col min="14595" max="14595" width="17" style="85" customWidth="1"/>
    <col min="14596" max="14597" width="16.140625" style="85" customWidth="1"/>
    <col min="14598" max="14598" width="14.5703125" style="85" customWidth="1"/>
    <col min="14599" max="14599" width="12.42578125" style="85" customWidth="1"/>
    <col min="14600" max="14600" width="12.85546875" style="85" customWidth="1"/>
    <col min="14601" max="14601" width="10.7109375" style="85" customWidth="1"/>
    <col min="14602" max="14603" width="10.140625" style="85" customWidth="1"/>
    <col min="14604" max="14604" width="15.85546875" style="85" customWidth="1"/>
    <col min="14605" max="14848" width="9.140625" style="85"/>
    <col min="14849" max="14849" width="15.5703125" style="85" customWidth="1"/>
    <col min="14850" max="14850" width="9.42578125" style="85" customWidth="1"/>
    <col min="14851" max="14851" width="17" style="85" customWidth="1"/>
    <col min="14852" max="14853" width="16.140625" style="85" customWidth="1"/>
    <col min="14854" max="14854" width="14.5703125" style="85" customWidth="1"/>
    <col min="14855" max="14855" width="12.42578125" style="85" customWidth="1"/>
    <col min="14856" max="14856" width="12.85546875" style="85" customWidth="1"/>
    <col min="14857" max="14857" width="10.7109375" style="85" customWidth="1"/>
    <col min="14858" max="14859" width="10.140625" style="85" customWidth="1"/>
    <col min="14860" max="14860" width="15.85546875" style="85" customWidth="1"/>
    <col min="14861" max="15104" width="9.140625" style="85"/>
    <col min="15105" max="15105" width="15.5703125" style="85" customWidth="1"/>
    <col min="15106" max="15106" width="9.42578125" style="85" customWidth="1"/>
    <col min="15107" max="15107" width="17" style="85" customWidth="1"/>
    <col min="15108" max="15109" width="16.140625" style="85" customWidth="1"/>
    <col min="15110" max="15110" width="14.5703125" style="85" customWidth="1"/>
    <col min="15111" max="15111" width="12.42578125" style="85" customWidth="1"/>
    <col min="15112" max="15112" width="12.85546875" style="85" customWidth="1"/>
    <col min="15113" max="15113" width="10.7109375" style="85" customWidth="1"/>
    <col min="15114" max="15115" width="10.140625" style="85" customWidth="1"/>
    <col min="15116" max="15116" width="15.85546875" style="85" customWidth="1"/>
    <col min="15117" max="15360" width="9.140625" style="85"/>
    <col min="15361" max="15361" width="15.5703125" style="85" customWidth="1"/>
    <col min="15362" max="15362" width="9.42578125" style="85" customWidth="1"/>
    <col min="15363" max="15363" width="17" style="85" customWidth="1"/>
    <col min="15364" max="15365" width="16.140625" style="85" customWidth="1"/>
    <col min="15366" max="15366" width="14.5703125" style="85" customWidth="1"/>
    <col min="15367" max="15367" width="12.42578125" style="85" customWidth="1"/>
    <col min="15368" max="15368" width="12.85546875" style="85" customWidth="1"/>
    <col min="15369" max="15369" width="10.7109375" style="85" customWidth="1"/>
    <col min="15370" max="15371" width="10.140625" style="85" customWidth="1"/>
    <col min="15372" max="15372" width="15.85546875" style="85" customWidth="1"/>
    <col min="15373" max="15616" width="9.140625" style="85"/>
    <col min="15617" max="15617" width="15.5703125" style="85" customWidth="1"/>
    <col min="15618" max="15618" width="9.42578125" style="85" customWidth="1"/>
    <col min="15619" max="15619" width="17" style="85" customWidth="1"/>
    <col min="15620" max="15621" width="16.140625" style="85" customWidth="1"/>
    <col min="15622" max="15622" width="14.5703125" style="85" customWidth="1"/>
    <col min="15623" max="15623" width="12.42578125" style="85" customWidth="1"/>
    <col min="15624" max="15624" width="12.85546875" style="85" customWidth="1"/>
    <col min="15625" max="15625" width="10.7109375" style="85" customWidth="1"/>
    <col min="15626" max="15627" width="10.140625" style="85" customWidth="1"/>
    <col min="15628" max="15628" width="15.85546875" style="85" customWidth="1"/>
    <col min="15629" max="15872" width="9.140625" style="85"/>
    <col min="15873" max="15873" width="15.5703125" style="85" customWidth="1"/>
    <col min="15874" max="15874" width="9.42578125" style="85" customWidth="1"/>
    <col min="15875" max="15875" width="17" style="85" customWidth="1"/>
    <col min="15876" max="15877" width="16.140625" style="85" customWidth="1"/>
    <col min="15878" max="15878" width="14.5703125" style="85" customWidth="1"/>
    <col min="15879" max="15879" width="12.42578125" style="85" customWidth="1"/>
    <col min="15880" max="15880" width="12.85546875" style="85" customWidth="1"/>
    <col min="15881" max="15881" width="10.7109375" style="85" customWidth="1"/>
    <col min="15882" max="15883" width="10.140625" style="85" customWidth="1"/>
    <col min="15884" max="15884" width="15.85546875" style="85" customWidth="1"/>
    <col min="15885" max="16128" width="9.140625" style="85"/>
    <col min="16129" max="16129" width="15.5703125" style="85" customWidth="1"/>
    <col min="16130" max="16130" width="9.42578125" style="85" customWidth="1"/>
    <col min="16131" max="16131" width="17" style="85" customWidth="1"/>
    <col min="16132" max="16133" width="16.140625" style="85" customWidth="1"/>
    <col min="16134" max="16134" width="14.5703125" style="85" customWidth="1"/>
    <col min="16135" max="16135" width="12.42578125" style="85" customWidth="1"/>
    <col min="16136" max="16136" width="12.85546875" style="85" customWidth="1"/>
    <col min="16137" max="16137" width="10.7109375" style="85" customWidth="1"/>
    <col min="16138" max="16139" width="10.140625" style="85" customWidth="1"/>
    <col min="16140" max="16140" width="15.85546875" style="85" customWidth="1"/>
    <col min="16141" max="16384" width="9.140625" style="85"/>
  </cols>
  <sheetData>
    <row r="1" spans="1:12" ht="30.75" customHeight="1" thickBot="1" x14ac:dyDescent="0.25">
      <c r="A1" s="238" t="s">
        <v>77</v>
      </c>
      <c r="B1" s="238"/>
      <c r="C1" s="238"/>
      <c r="D1" s="238"/>
      <c r="E1" s="238"/>
      <c r="F1" s="238"/>
      <c r="G1" s="238"/>
    </row>
    <row r="2" spans="1:12" s="91" customFormat="1" ht="50.25" customHeight="1" x14ac:dyDescent="0.2">
      <c r="A2" s="86" t="s">
        <v>78</v>
      </c>
      <c r="B2" s="87" t="s">
        <v>79</v>
      </c>
      <c r="C2" s="88" t="s">
        <v>80</v>
      </c>
      <c r="D2" s="88" t="s">
        <v>81</v>
      </c>
      <c r="E2" s="88"/>
      <c r="F2" s="88" t="s">
        <v>82</v>
      </c>
      <c r="G2" s="88" t="s">
        <v>83</v>
      </c>
      <c r="H2" s="88" t="s">
        <v>84</v>
      </c>
      <c r="I2" s="88" t="s">
        <v>85</v>
      </c>
      <c r="J2" s="88" t="s">
        <v>86</v>
      </c>
      <c r="K2" s="89" t="s">
        <v>87</v>
      </c>
      <c r="L2" s="90" t="s">
        <v>88</v>
      </c>
    </row>
    <row r="3" spans="1:12" x14ac:dyDescent="0.2">
      <c r="A3" s="92">
        <v>630</v>
      </c>
      <c r="B3" s="93">
        <v>900</v>
      </c>
      <c r="C3" s="94">
        <f t="shared" ref="C3:C12" si="0">A3*2/3*3.14</f>
        <v>1318.8</v>
      </c>
      <c r="D3" s="94">
        <f t="shared" ref="D3:D12" si="1">A3*3.14</f>
        <v>1978.2</v>
      </c>
      <c r="E3" s="94"/>
      <c r="F3" s="94">
        <f t="shared" ref="F3:F12" si="2">((2*3.14*(B3/2))/4)+400</f>
        <v>1106.5</v>
      </c>
      <c r="G3" s="94">
        <f t="shared" ref="G3:G12" si="3">((2*3.14*(B3+(A3/2)/2))/4)+400</f>
        <v>2060.2750000000001</v>
      </c>
      <c r="H3" s="94">
        <f t="shared" ref="H3:H12" si="4">((F3*2+G3)/3)</f>
        <v>1424.425</v>
      </c>
      <c r="I3" s="95">
        <v>0</v>
      </c>
      <c r="J3" s="96">
        <f t="shared" ref="J3:J12" si="5">C3*H3/10000</f>
        <v>187.85316900000001</v>
      </c>
      <c r="K3" s="97">
        <f t="shared" ref="K3:K12" si="6">D3*H3/10000</f>
        <v>281.77975350000003</v>
      </c>
      <c r="L3" s="97">
        <f t="shared" ref="L3:L12" si="7">SUM(J3*I3)</f>
        <v>0</v>
      </c>
    </row>
    <row r="4" spans="1:12" x14ac:dyDescent="0.2">
      <c r="A4" s="92">
        <v>530</v>
      </c>
      <c r="B4" s="93">
        <v>750</v>
      </c>
      <c r="C4" s="94">
        <f t="shared" si="0"/>
        <v>1109.4666666666667</v>
      </c>
      <c r="D4" s="94">
        <f t="shared" si="1"/>
        <v>1664.2</v>
      </c>
      <c r="E4" s="94"/>
      <c r="F4" s="94">
        <f t="shared" si="2"/>
        <v>988.75</v>
      </c>
      <c r="G4" s="94">
        <f t="shared" si="3"/>
        <v>1785.5250000000001</v>
      </c>
      <c r="H4" s="94">
        <f t="shared" si="4"/>
        <v>1254.3416666666667</v>
      </c>
      <c r="I4" s="95">
        <v>0</v>
      </c>
      <c r="J4" s="96">
        <f t="shared" si="5"/>
        <v>139.16502677777777</v>
      </c>
      <c r="K4" s="97">
        <f t="shared" si="6"/>
        <v>208.74754016666668</v>
      </c>
      <c r="L4" s="97">
        <f t="shared" si="7"/>
        <v>0</v>
      </c>
    </row>
    <row r="5" spans="1:12" x14ac:dyDescent="0.2">
      <c r="A5" s="98">
        <v>426</v>
      </c>
      <c r="B5" s="99">
        <v>600</v>
      </c>
      <c r="C5" s="97">
        <f t="shared" si="0"/>
        <v>891.76</v>
      </c>
      <c r="D5" s="97">
        <f t="shared" si="1"/>
        <v>1337.64</v>
      </c>
      <c r="E5" s="97"/>
      <c r="F5" s="97">
        <f t="shared" si="2"/>
        <v>871</v>
      </c>
      <c r="G5" s="94">
        <f t="shared" si="3"/>
        <v>1509.2050000000002</v>
      </c>
      <c r="H5" s="94">
        <f t="shared" si="4"/>
        <v>1083.7349999999999</v>
      </c>
      <c r="I5" s="95">
        <v>0</v>
      </c>
      <c r="J5" s="96">
        <f t="shared" si="5"/>
        <v>96.643152360000002</v>
      </c>
      <c r="K5" s="97">
        <f t="shared" si="6"/>
        <v>144.96472853999998</v>
      </c>
      <c r="L5" s="97">
        <f t="shared" si="7"/>
        <v>0</v>
      </c>
    </row>
    <row r="6" spans="1:12" x14ac:dyDescent="0.2">
      <c r="A6" s="98">
        <v>325</v>
      </c>
      <c r="B6" s="99">
        <v>450</v>
      </c>
      <c r="C6" s="97">
        <f t="shared" si="0"/>
        <v>680.33333333333337</v>
      </c>
      <c r="D6" s="97">
        <f t="shared" si="1"/>
        <v>1020.5</v>
      </c>
      <c r="E6" s="97"/>
      <c r="F6" s="97">
        <f t="shared" si="2"/>
        <v>753.25</v>
      </c>
      <c r="G6" s="94">
        <f t="shared" si="3"/>
        <v>1234.0625</v>
      </c>
      <c r="H6" s="94">
        <f t="shared" si="4"/>
        <v>913.52083333333337</v>
      </c>
      <c r="I6" s="95">
        <v>0</v>
      </c>
      <c r="J6" s="96">
        <f t="shared" si="5"/>
        <v>62.149867361111113</v>
      </c>
      <c r="K6" s="97">
        <f t="shared" si="6"/>
        <v>93.22480104166668</v>
      </c>
      <c r="L6" s="97">
        <f t="shared" si="7"/>
        <v>0</v>
      </c>
    </row>
    <row r="7" spans="1:12" x14ac:dyDescent="0.2">
      <c r="A7" s="98">
        <v>273</v>
      </c>
      <c r="B7" s="99">
        <v>375</v>
      </c>
      <c r="C7" s="97">
        <f t="shared" si="0"/>
        <v>571.48</v>
      </c>
      <c r="D7" s="97">
        <f t="shared" si="1"/>
        <v>857.22</v>
      </c>
      <c r="E7" s="97"/>
      <c r="F7" s="97">
        <f t="shared" si="2"/>
        <v>694.375</v>
      </c>
      <c r="G7" s="94">
        <f t="shared" si="3"/>
        <v>1095.9025000000001</v>
      </c>
      <c r="H7" s="94">
        <f t="shared" si="4"/>
        <v>828.21750000000009</v>
      </c>
      <c r="I7" s="95">
        <v>0</v>
      </c>
      <c r="J7" s="96">
        <f t="shared" si="5"/>
        <v>47.330973690000008</v>
      </c>
      <c r="K7" s="97">
        <f t="shared" si="6"/>
        <v>70.996460535000011</v>
      </c>
      <c r="L7" s="97">
        <f t="shared" si="7"/>
        <v>0</v>
      </c>
    </row>
    <row r="8" spans="1:12" x14ac:dyDescent="0.2">
      <c r="A8" s="98">
        <v>219</v>
      </c>
      <c r="B8" s="99">
        <v>300</v>
      </c>
      <c r="C8" s="97">
        <f t="shared" si="0"/>
        <v>458.44</v>
      </c>
      <c r="D8" s="97">
        <f t="shared" si="1"/>
        <v>687.66000000000008</v>
      </c>
      <c r="E8" s="97"/>
      <c r="F8" s="97">
        <f t="shared" si="2"/>
        <v>635.5</v>
      </c>
      <c r="G8" s="94">
        <f t="shared" si="3"/>
        <v>956.95749999999998</v>
      </c>
      <c r="H8" s="94">
        <f t="shared" si="4"/>
        <v>742.65250000000003</v>
      </c>
      <c r="I8" s="95">
        <v>0</v>
      </c>
      <c r="J8" s="96">
        <f t="shared" si="5"/>
        <v>34.046161210000001</v>
      </c>
      <c r="K8" s="97">
        <f t="shared" si="6"/>
        <v>51.069241815000012</v>
      </c>
      <c r="L8" s="97">
        <f t="shared" si="7"/>
        <v>0</v>
      </c>
    </row>
    <row r="9" spans="1:12" x14ac:dyDescent="0.2">
      <c r="A9" s="98">
        <v>159</v>
      </c>
      <c r="B9" s="99">
        <v>750</v>
      </c>
      <c r="C9" s="97">
        <f t="shared" si="0"/>
        <v>332.84000000000003</v>
      </c>
      <c r="D9" s="97">
        <f t="shared" si="1"/>
        <v>499.26000000000005</v>
      </c>
      <c r="E9" s="97"/>
      <c r="F9" s="97">
        <f t="shared" si="2"/>
        <v>988.75</v>
      </c>
      <c r="G9" s="94">
        <f t="shared" si="3"/>
        <v>1639.9075</v>
      </c>
      <c r="H9" s="94">
        <f t="shared" si="4"/>
        <v>1205.8025</v>
      </c>
      <c r="I9" s="95">
        <v>5</v>
      </c>
      <c r="J9" s="96">
        <f t="shared" si="5"/>
        <v>40.133930410000005</v>
      </c>
      <c r="K9" s="97">
        <f t="shared" si="6"/>
        <v>60.200895615000007</v>
      </c>
      <c r="L9" s="97">
        <f t="shared" si="7"/>
        <v>200.66965205000002</v>
      </c>
    </row>
    <row r="10" spans="1:12" x14ac:dyDescent="0.2">
      <c r="A10" s="98">
        <v>133</v>
      </c>
      <c r="B10" s="99">
        <v>190</v>
      </c>
      <c r="C10" s="97">
        <f t="shared" si="0"/>
        <v>278.41333333333336</v>
      </c>
      <c r="D10" s="97">
        <f t="shared" si="1"/>
        <v>417.62</v>
      </c>
      <c r="E10" s="97"/>
      <c r="F10" s="97">
        <f t="shared" si="2"/>
        <v>549.15</v>
      </c>
      <c r="G10" s="94">
        <f t="shared" si="3"/>
        <v>750.50250000000005</v>
      </c>
      <c r="H10" s="94">
        <f t="shared" si="4"/>
        <v>616.26750000000004</v>
      </c>
      <c r="I10" s="95">
        <v>0</v>
      </c>
      <c r="J10" s="96">
        <f t="shared" si="5"/>
        <v>17.157708890000002</v>
      </c>
      <c r="K10" s="97">
        <f t="shared" si="6"/>
        <v>25.736563335000003</v>
      </c>
      <c r="L10" s="97">
        <f t="shared" si="7"/>
        <v>0</v>
      </c>
    </row>
    <row r="11" spans="1:12" x14ac:dyDescent="0.2">
      <c r="A11" s="98">
        <v>108</v>
      </c>
      <c r="B11" s="99">
        <v>500</v>
      </c>
      <c r="C11" s="97">
        <f t="shared" si="0"/>
        <v>226.08</v>
      </c>
      <c r="D11" s="97">
        <f t="shared" si="1"/>
        <v>339.12</v>
      </c>
      <c r="E11" s="97"/>
      <c r="F11" s="97">
        <f t="shared" si="2"/>
        <v>792.5</v>
      </c>
      <c r="G11" s="94">
        <f t="shared" si="3"/>
        <v>1227.3899999999999</v>
      </c>
      <c r="H11" s="94">
        <f t="shared" si="4"/>
        <v>937.46333333333325</v>
      </c>
      <c r="I11" s="95">
        <v>5</v>
      </c>
      <c r="J11" s="96">
        <f t="shared" si="5"/>
        <v>21.194171039999997</v>
      </c>
      <c r="K11" s="97">
        <f t="shared" si="6"/>
        <v>31.791256559999997</v>
      </c>
      <c r="L11" s="97">
        <f t="shared" si="7"/>
        <v>105.97085519999999</v>
      </c>
    </row>
    <row r="12" spans="1:12" x14ac:dyDescent="0.2">
      <c r="A12" s="98">
        <v>89</v>
      </c>
      <c r="B12" s="99">
        <v>120</v>
      </c>
      <c r="C12" s="97">
        <f t="shared" si="0"/>
        <v>186.30666666666667</v>
      </c>
      <c r="D12" s="97">
        <f t="shared" si="1"/>
        <v>279.46000000000004</v>
      </c>
      <c r="E12" s="97"/>
      <c r="F12" s="97">
        <f t="shared" si="2"/>
        <v>494.2</v>
      </c>
      <c r="G12" s="94">
        <f t="shared" si="3"/>
        <v>623.33249999999998</v>
      </c>
      <c r="H12" s="94">
        <f t="shared" si="4"/>
        <v>537.24416666666673</v>
      </c>
      <c r="I12" s="95">
        <v>0</v>
      </c>
      <c r="J12" s="96">
        <f t="shared" si="5"/>
        <v>10.00921698777778</v>
      </c>
      <c r="K12" s="97">
        <f t="shared" si="6"/>
        <v>15.013825481666672</v>
      </c>
      <c r="L12" s="97">
        <f t="shared" si="7"/>
        <v>0</v>
      </c>
    </row>
    <row r="13" spans="1:12" x14ac:dyDescent="0.2">
      <c r="A13" s="100"/>
      <c r="B13" s="101"/>
      <c r="C13" s="102"/>
      <c r="D13" s="102"/>
      <c r="E13" s="102"/>
      <c r="F13" s="102"/>
      <c r="G13" s="102"/>
      <c r="H13" s="102"/>
      <c r="I13" s="102"/>
      <c r="J13" s="102"/>
      <c r="K13" s="102"/>
      <c r="L13" s="103">
        <f>SUM(L3:L12)</f>
        <v>306.64050725000004</v>
      </c>
    </row>
    <row r="14" spans="1:12" x14ac:dyDescent="0.2">
      <c r="A14" s="100"/>
      <c r="B14" s="101"/>
      <c r="C14" s="102"/>
      <c r="D14" s="102"/>
      <c r="E14" s="102"/>
      <c r="F14" s="102"/>
      <c r="G14" s="102"/>
      <c r="H14" s="102"/>
      <c r="I14" s="102"/>
      <c r="J14" s="102"/>
      <c r="K14" s="102"/>
      <c r="L14" s="104"/>
    </row>
    <row r="15" spans="1:12" x14ac:dyDescent="0.2">
      <c r="A15" s="238" t="s">
        <v>96</v>
      </c>
      <c r="B15" s="238"/>
      <c r="C15" s="238"/>
      <c r="D15" s="238"/>
      <c r="E15" s="238"/>
      <c r="F15" s="238"/>
      <c r="G15" s="238"/>
    </row>
    <row r="16" spans="1:12" x14ac:dyDescent="0.2">
      <c r="A16" s="238"/>
      <c r="B16" s="238"/>
      <c r="C16" s="238"/>
      <c r="D16" s="238"/>
      <c r="E16" s="238"/>
      <c r="F16" s="238"/>
      <c r="G16" s="238"/>
    </row>
    <row r="17" spans="1:12" ht="13.5" thickBot="1" x14ac:dyDescent="0.25">
      <c r="A17" s="238"/>
      <c r="B17" s="238"/>
      <c r="C17" s="238"/>
      <c r="D17" s="238"/>
      <c r="E17" s="238"/>
      <c r="F17" s="238"/>
      <c r="G17" s="238"/>
    </row>
    <row r="18" spans="1:12" ht="45" x14ac:dyDescent="0.2">
      <c r="A18" s="86" t="s">
        <v>90</v>
      </c>
      <c r="B18" s="87" t="s">
        <v>91</v>
      </c>
      <c r="C18" s="88" t="s">
        <v>92</v>
      </c>
      <c r="D18" s="88" t="s">
        <v>93</v>
      </c>
      <c r="E18" s="88" t="s">
        <v>97</v>
      </c>
      <c r="F18" s="88" t="s">
        <v>94</v>
      </c>
      <c r="G18" s="88" t="s">
        <v>95</v>
      </c>
      <c r="H18" s="108" t="s">
        <v>88</v>
      </c>
    </row>
    <row r="19" spans="1:12" x14ac:dyDescent="0.2">
      <c r="A19" s="92">
        <v>630</v>
      </c>
      <c r="B19" s="93">
        <v>8</v>
      </c>
      <c r="C19" s="107">
        <f>B19*2.5+40</f>
        <v>60</v>
      </c>
      <c r="D19" s="94">
        <f>PI()*(A19)</f>
        <v>1979.2033717615698</v>
      </c>
      <c r="E19" s="94">
        <v>0</v>
      </c>
      <c r="F19" s="109">
        <f>D19*(C19*2)/10000</f>
        <v>23.750440461138837</v>
      </c>
      <c r="G19" s="110"/>
      <c r="H19" s="94">
        <f>SUM(E19*F19)</f>
        <v>0</v>
      </c>
    </row>
    <row r="20" spans="1:12" x14ac:dyDescent="0.2">
      <c r="A20" s="92">
        <v>0</v>
      </c>
      <c r="B20" s="93">
        <v>13</v>
      </c>
      <c r="C20" s="107">
        <f>B20*2.5+40</f>
        <v>72.5</v>
      </c>
      <c r="D20" s="94">
        <f>PI()*(A20)</f>
        <v>0</v>
      </c>
      <c r="E20" s="94">
        <v>0</v>
      </c>
      <c r="F20" s="109">
        <f>D20*(C20*2)/10000</f>
        <v>0</v>
      </c>
      <c r="G20" s="110"/>
      <c r="H20" s="94">
        <f>SUM(E20*F20)</f>
        <v>0</v>
      </c>
    </row>
    <row r="21" spans="1:12" x14ac:dyDescent="0.2">
      <c r="A21" s="92">
        <v>0</v>
      </c>
      <c r="B21" s="93">
        <v>10</v>
      </c>
      <c r="C21" s="107">
        <f>B21*2.5+40</f>
        <v>65</v>
      </c>
      <c r="D21" s="94">
        <f>PI()*(A21)</f>
        <v>0</v>
      </c>
      <c r="E21" s="94">
        <v>0</v>
      </c>
      <c r="F21" s="109">
        <f>D21*(C21*2)/10000</f>
        <v>0</v>
      </c>
      <c r="G21" s="110"/>
      <c r="H21" s="94">
        <f>SUM(E21*F21)</f>
        <v>0</v>
      </c>
    </row>
    <row r="22" spans="1:12" x14ac:dyDescent="0.2">
      <c r="A22" s="92">
        <v>0</v>
      </c>
      <c r="B22" s="93">
        <v>11</v>
      </c>
      <c r="C22" s="107">
        <f>B22*2.5+40</f>
        <v>67.5</v>
      </c>
      <c r="D22" s="94">
        <f>PI()*(A22)</f>
        <v>0</v>
      </c>
      <c r="E22" s="94">
        <v>0</v>
      </c>
      <c r="F22" s="109">
        <f>D22*(C22*2)/10000</f>
        <v>0</v>
      </c>
      <c r="G22" s="110"/>
      <c r="H22" s="94">
        <f>SUM(E22*F22)</f>
        <v>0</v>
      </c>
    </row>
    <row r="23" spans="1:12" x14ac:dyDescent="0.2">
      <c r="H23" s="111">
        <f>SUM(H16:H22)</f>
        <v>0</v>
      </c>
    </row>
    <row r="24" spans="1:12" x14ac:dyDescent="0.2">
      <c r="A24" s="100"/>
      <c r="B24" s="101"/>
      <c r="C24" s="102"/>
      <c r="D24" s="102"/>
      <c r="E24" s="102"/>
      <c r="F24" s="102"/>
      <c r="G24" s="102"/>
      <c r="H24" s="102"/>
      <c r="I24" s="102"/>
      <c r="J24" s="102"/>
      <c r="K24" s="102"/>
      <c r="L24" s="104"/>
    </row>
    <row r="25" spans="1:12" hidden="1" x14ac:dyDescent="0.2">
      <c r="A25" s="238" t="s">
        <v>89</v>
      </c>
      <c r="B25" s="238"/>
      <c r="C25" s="238"/>
      <c r="D25" s="238"/>
      <c r="E25" s="238"/>
      <c r="F25" s="238"/>
      <c r="G25" s="238"/>
    </row>
    <row r="26" spans="1:12" hidden="1" x14ac:dyDescent="0.2">
      <c r="A26" s="238"/>
      <c r="B26" s="238"/>
      <c r="C26" s="238"/>
      <c r="D26" s="238"/>
      <c r="E26" s="238"/>
      <c r="F26" s="238"/>
      <c r="G26" s="238"/>
    </row>
    <row r="27" spans="1:12" hidden="1" x14ac:dyDescent="0.2">
      <c r="A27" s="238"/>
      <c r="B27" s="238"/>
      <c r="C27" s="238"/>
      <c r="D27" s="238"/>
      <c r="E27" s="238"/>
      <c r="F27" s="238"/>
      <c r="G27" s="238"/>
    </row>
    <row r="28" spans="1:12" s="91" customFormat="1" ht="47.25" hidden="1" customHeight="1" x14ac:dyDescent="0.2">
      <c r="A28" s="86" t="s">
        <v>90</v>
      </c>
      <c r="B28" s="87" t="s">
        <v>91</v>
      </c>
      <c r="C28" s="88" t="s">
        <v>92</v>
      </c>
      <c r="D28" s="88" t="s">
        <v>93</v>
      </c>
      <c r="E28" s="88"/>
      <c r="F28" s="88" t="s">
        <v>94</v>
      </c>
      <c r="G28" s="105" t="s">
        <v>95</v>
      </c>
      <c r="H28" s="106"/>
      <c r="I28" s="106"/>
    </row>
    <row r="29" spans="1:12" hidden="1" x14ac:dyDescent="0.2">
      <c r="A29" s="92">
        <v>133</v>
      </c>
      <c r="B29" s="93">
        <v>10</v>
      </c>
      <c r="C29" s="107">
        <v>40</v>
      </c>
      <c r="D29" s="94">
        <f t="shared" ref="D29:D53" si="8">PI()*(A29)</f>
        <v>417.83182292744249</v>
      </c>
      <c r="E29" s="94"/>
      <c r="F29" s="94">
        <f t="shared" ref="F29:F53" si="9">D29*(B29+C29*2)/10000</f>
        <v>3.7604864063469825</v>
      </c>
      <c r="G29" s="94">
        <f>((((A29+40)*PI()/2)^2-(A29/2*PI())^2)+PI()*A29*(20+B29))/10000</f>
        <v>4.27359441551567</v>
      </c>
    </row>
    <row r="30" spans="1:12" hidden="1" x14ac:dyDescent="0.2">
      <c r="A30" s="92">
        <v>133</v>
      </c>
      <c r="B30" s="93">
        <v>15</v>
      </c>
      <c r="C30" s="107">
        <v>40</v>
      </c>
      <c r="D30" s="94">
        <f t="shared" si="8"/>
        <v>417.83182292744249</v>
      </c>
      <c r="E30" s="94"/>
      <c r="F30" s="94">
        <f t="shared" si="9"/>
        <v>3.9694023178107041</v>
      </c>
      <c r="G30" s="94">
        <f t="shared" ref="G30:G53" si="10">((((A30+40)*PI()/2)^2-(A30/2*PI())^2)+PI()*A30*(20+B30))/10000</f>
        <v>4.4825103269793916</v>
      </c>
    </row>
    <row r="31" spans="1:12" hidden="1" x14ac:dyDescent="0.2">
      <c r="A31" s="92">
        <v>133</v>
      </c>
      <c r="B31" s="93">
        <v>13</v>
      </c>
      <c r="C31" s="107">
        <v>40</v>
      </c>
      <c r="D31" s="94">
        <f t="shared" si="8"/>
        <v>417.83182292744249</v>
      </c>
      <c r="E31" s="94"/>
      <c r="F31" s="94">
        <f t="shared" si="9"/>
        <v>3.8858359532252149</v>
      </c>
      <c r="G31" s="94">
        <f t="shared" si="10"/>
        <v>4.3989439623939033</v>
      </c>
    </row>
    <row r="32" spans="1:12" hidden="1" x14ac:dyDescent="0.2">
      <c r="A32" s="92">
        <v>194</v>
      </c>
      <c r="B32" s="93">
        <v>15</v>
      </c>
      <c r="C32" s="107">
        <v>40</v>
      </c>
      <c r="D32" s="94">
        <f t="shared" si="8"/>
        <v>609.46897479641984</v>
      </c>
      <c r="E32" s="94"/>
      <c r="F32" s="94">
        <f t="shared" si="9"/>
        <v>5.7899552605659883</v>
      </c>
      <c r="G32" s="94">
        <f t="shared" si="10"/>
        <v>6.3573320954537147</v>
      </c>
      <c r="H32" s="85"/>
      <c r="I32" s="85"/>
    </row>
    <row r="33" spans="1:9" hidden="1" x14ac:dyDescent="0.2">
      <c r="A33" s="92">
        <v>159</v>
      </c>
      <c r="B33" s="93">
        <v>13</v>
      </c>
      <c r="C33" s="107">
        <v>40</v>
      </c>
      <c r="D33" s="94">
        <f t="shared" si="8"/>
        <v>499.51323192077712</v>
      </c>
      <c r="E33" s="94"/>
      <c r="F33" s="94">
        <f t="shared" si="9"/>
        <v>4.645473056863227</v>
      </c>
      <c r="G33" s="94">
        <f t="shared" si="10"/>
        <v>5.1817120409285549</v>
      </c>
      <c r="H33" s="85"/>
      <c r="I33" s="85"/>
    </row>
    <row r="34" spans="1:9" hidden="1" x14ac:dyDescent="0.2">
      <c r="A34" s="92">
        <v>159</v>
      </c>
      <c r="B34" s="93">
        <v>17</v>
      </c>
      <c r="C34" s="107">
        <v>40</v>
      </c>
      <c r="D34" s="94">
        <f t="shared" si="8"/>
        <v>499.51323192077712</v>
      </c>
      <c r="E34" s="94"/>
      <c r="F34" s="94">
        <f t="shared" si="9"/>
        <v>4.8452783496315384</v>
      </c>
      <c r="G34" s="94">
        <f t="shared" si="10"/>
        <v>5.3815173336968654</v>
      </c>
      <c r="H34" s="85"/>
      <c r="I34" s="85"/>
    </row>
    <row r="35" spans="1:9" hidden="1" x14ac:dyDescent="0.2">
      <c r="A35" s="92">
        <v>159</v>
      </c>
      <c r="B35" s="93">
        <v>20</v>
      </c>
      <c r="C35" s="107">
        <v>40</v>
      </c>
      <c r="D35" s="94">
        <f t="shared" si="8"/>
        <v>499.51323192077712</v>
      </c>
      <c r="E35" s="94"/>
      <c r="F35" s="94">
        <f t="shared" si="9"/>
        <v>4.9951323192077712</v>
      </c>
      <c r="G35" s="94">
        <f t="shared" si="10"/>
        <v>5.5313713032730982</v>
      </c>
      <c r="H35" s="85"/>
      <c r="I35" s="85"/>
    </row>
    <row r="36" spans="1:9" hidden="1" x14ac:dyDescent="0.2">
      <c r="A36" s="92">
        <v>159</v>
      </c>
      <c r="B36" s="93">
        <v>10</v>
      </c>
      <c r="C36" s="107">
        <v>40</v>
      </c>
      <c r="D36" s="94">
        <f t="shared" si="8"/>
        <v>499.51323192077712</v>
      </c>
      <c r="E36" s="94"/>
      <c r="F36" s="94">
        <f t="shared" si="9"/>
        <v>4.4956190872869941</v>
      </c>
      <c r="G36" s="94">
        <f t="shared" si="10"/>
        <v>5.031858071352322</v>
      </c>
      <c r="H36" s="85"/>
      <c r="I36" s="85"/>
    </row>
    <row r="37" spans="1:9" hidden="1" x14ac:dyDescent="0.2">
      <c r="A37" s="92">
        <v>219</v>
      </c>
      <c r="B37" s="93">
        <v>10</v>
      </c>
      <c r="C37" s="107">
        <v>40</v>
      </c>
      <c r="D37" s="94">
        <f t="shared" si="8"/>
        <v>688.00879113616475</v>
      </c>
      <c r="E37" s="94"/>
      <c r="F37" s="94">
        <f t="shared" si="9"/>
        <v>6.1920791202254826</v>
      </c>
      <c r="G37" s="94">
        <f t="shared" si="10"/>
        <v>6.7816972771292043</v>
      </c>
      <c r="H37" s="85"/>
      <c r="I37" s="85"/>
    </row>
    <row r="38" spans="1:9" hidden="1" x14ac:dyDescent="0.2">
      <c r="A38" s="92">
        <v>219</v>
      </c>
      <c r="B38" s="93">
        <v>10</v>
      </c>
      <c r="C38" s="107">
        <v>40</v>
      </c>
      <c r="D38" s="94">
        <f t="shared" si="8"/>
        <v>688.00879113616475</v>
      </c>
      <c r="E38" s="94"/>
      <c r="F38" s="94">
        <f t="shared" si="9"/>
        <v>6.1920791202254826</v>
      </c>
      <c r="G38" s="94">
        <f t="shared" si="10"/>
        <v>6.7816972771292043</v>
      </c>
      <c r="H38" s="85"/>
      <c r="I38" s="85"/>
    </row>
    <row r="39" spans="1:9" hidden="1" x14ac:dyDescent="0.2">
      <c r="A39" s="92">
        <v>219</v>
      </c>
      <c r="B39" s="93">
        <v>10</v>
      </c>
      <c r="C39" s="107">
        <v>40</v>
      </c>
      <c r="D39" s="94">
        <f t="shared" si="8"/>
        <v>688.00879113616475</v>
      </c>
      <c r="E39" s="94"/>
      <c r="F39" s="94">
        <f t="shared" si="9"/>
        <v>6.1920791202254826</v>
      </c>
      <c r="G39" s="94">
        <f t="shared" si="10"/>
        <v>6.7816972771292043</v>
      </c>
      <c r="H39" s="85"/>
      <c r="I39" s="85"/>
    </row>
    <row r="40" spans="1:9" hidden="1" x14ac:dyDescent="0.2">
      <c r="A40" s="92">
        <v>273</v>
      </c>
      <c r="B40" s="93">
        <v>10</v>
      </c>
      <c r="C40" s="107">
        <v>40</v>
      </c>
      <c r="D40" s="94">
        <f t="shared" si="8"/>
        <v>857.65479443001357</v>
      </c>
      <c r="E40" s="94"/>
      <c r="F40" s="94">
        <f t="shared" si="9"/>
        <v>7.7188931498701221</v>
      </c>
      <c r="G40" s="94">
        <f t="shared" si="10"/>
        <v>8.3565525623284014</v>
      </c>
      <c r="H40" s="85"/>
      <c r="I40" s="85"/>
    </row>
    <row r="41" spans="1:9" hidden="1" x14ac:dyDescent="0.2">
      <c r="A41" s="92">
        <v>273</v>
      </c>
      <c r="B41" s="93">
        <v>10</v>
      </c>
      <c r="C41" s="107">
        <v>40</v>
      </c>
      <c r="D41" s="94">
        <f t="shared" si="8"/>
        <v>857.65479443001357</v>
      </c>
      <c r="E41" s="94"/>
      <c r="F41" s="94">
        <f t="shared" si="9"/>
        <v>7.7188931498701221</v>
      </c>
      <c r="G41" s="94">
        <f t="shared" si="10"/>
        <v>8.3565525623284014</v>
      </c>
      <c r="H41" s="85"/>
      <c r="I41" s="85"/>
    </row>
    <row r="42" spans="1:9" hidden="1" x14ac:dyDescent="0.2">
      <c r="A42" s="92">
        <v>273</v>
      </c>
      <c r="B42" s="93">
        <v>10</v>
      </c>
      <c r="C42" s="107">
        <v>40</v>
      </c>
      <c r="D42" s="94">
        <f t="shared" si="8"/>
        <v>857.65479443001357</v>
      </c>
      <c r="E42" s="94"/>
      <c r="F42" s="94">
        <f t="shared" si="9"/>
        <v>7.7188931498701221</v>
      </c>
      <c r="G42" s="94">
        <f t="shared" si="10"/>
        <v>8.3565525623284014</v>
      </c>
      <c r="H42" s="85"/>
      <c r="I42" s="85"/>
    </row>
    <row r="43" spans="1:9" hidden="1" x14ac:dyDescent="0.2">
      <c r="A43" s="92">
        <v>325</v>
      </c>
      <c r="B43" s="93">
        <v>25</v>
      </c>
      <c r="C43" s="107">
        <v>40</v>
      </c>
      <c r="D43" s="94">
        <f t="shared" si="8"/>
        <v>1021.0176124166827</v>
      </c>
      <c r="E43" s="94"/>
      <c r="F43" s="94">
        <f t="shared" si="9"/>
        <v>10.720684930375169</v>
      </c>
      <c r="G43" s="94">
        <f t="shared" si="10"/>
        <v>11.404606292626738</v>
      </c>
      <c r="H43" s="85"/>
      <c r="I43" s="85"/>
    </row>
    <row r="44" spans="1:9" hidden="1" x14ac:dyDescent="0.2">
      <c r="A44" s="92">
        <v>325</v>
      </c>
      <c r="B44" s="93">
        <v>36</v>
      </c>
      <c r="C44" s="107">
        <v>40</v>
      </c>
      <c r="D44" s="94">
        <f t="shared" si="8"/>
        <v>1021.0176124166827</v>
      </c>
      <c r="E44" s="94"/>
      <c r="F44" s="94">
        <f t="shared" si="9"/>
        <v>11.843804304033519</v>
      </c>
      <c r="G44" s="94">
        <f t="shared" si="10"/>
        <v>12.527725666285091</v>
      </c>
      <c r="H44" s="85"/>
      <c r="I44" s="85"/>
    </row>
    <row r="45" spans="1:9" hidden="1" x14ac:dyDescent="0.2">
      <c r="A45" s="92">
        <v>325</v>
      </c>
      <c r="B45" s="93">
        <v>24</v>
      </c>
      <c r="C45" s="107">
        <v>40</v>
      </c>
      <c r="D45" s="94">
        <f t="shared" si="8"/>
        <v>1021.0176124166827</v>
      </c>
      <c r="E45" s="94"/>
      <c r="F45" s="94">
        <f t="shared" si="9"/>
        <v>10.618583169133499</v>
      </c>
      <c r="G45" s="94">
        <f t="shared" si="10"/>
        <v>11.302504531385072</v>
      </c>
      <c r="H45" s="85"/>
      <c r="I45" s="85"/>
    </row>
    <row r="46" spans="1:9" hidden="1" x14ac:dyDescent="0.2">
      <c r="A46" s="92">
        <v>377</v>
      </c>
      <c r="B46" s="93">
        <v>45</v>
      </c>
      <c r="C46" s="107">
        <v>40</v>
      </c>
      <c r="D46" s="94">
        <f t="shared" si="8"/>
        <v>1184.380430403352</v>
      </c>
      <c r="E46" s="94"/>
      <c r="F46" s="94">
        <f t="shared" si="9"/>
        <v>14.8047553800419</v>
      </c>
      <c r="G46" s="94">
        <f t="shared" si="10"/>
        <v>15.534938692086744</v>
      </c>
      <c r="H46" s="85"/>
      <c r="I46" s="85"/>
    </row>
    <row r="47" spans="1:9" hidden="1" x14ac:dyDescent="0.2">
      <c r="A47" s="92">
        <v>377</v>
      </c>
      <c r="B47" s="93">
        <v>50</v>
      </c>
      <c r="C47" s="107">
        <v>40</v>
      </c>
      <c r="D47" s="94">
        <f t="shared" si="8"/>
        <v>1184.380430403352</v>
      </c>
      <c r="E47" s="94"/>
      <c r="F47" s="94">
        <f t="shared" si="9"/>
        <v>15.396945595243576</v>
      </c>
      <c r="G47" s="94">
        <f t="shared" si="10"/>
        <v>16.127128907288419</v>
      </c>
      <c r="H47" s="85"/>
      <c r="I47" s="85"/>
    </row>
    <row r="48" spans="1:9" hidden="1" x14ac:dyDescent="0.2">
      <c r="A48" s="92">
        <v>377</v>
      </c>
      <c r="B48" s="93">
        <v>50</v>
      </c>
      <c r="C48" s="107">
        <v>40</v>
      </c>
      <c r="D48" s="94">
        <f t="shared" si="8"/>
        <v>1184.380430403352</v>
      </c>
      <c r="E48" s="94"/>
      <c r="F48" s="94">
        <f t="shared" si="9"/>
        <v>15.396945595243576</v>
      </c>
      <c r="G48" s="94">
        <f t="shared" si="10"/>
        <v>16.127128907288419</v>
      </c>
      <c r="H48" s="85"/>
      <c r="I48" s="85"/>
    </row>
    <row r="49" spans="1:9" hidden="1" x14ac:dyDescent="0.2">
      <c r="A49" s="92">
        <v>426</v>
      </c>
      <c r="B49" s="93">
        <v>35</v>
      </c>
      <c r="C49" s="107">
        <v>40</v>
      </c>
      <c r="D49" s="94">
        <f t="shared" si="8"/>
        <v>1338.3184704292519</v>
      </c>
      <c r="E49" s="94"/>
      <c r="F49" s="94">
        <f t="shared" si="9"/>
        <v>15.390662409936395</v>
      </c>
      <c r="G49" s="94">
        <f t="shared" si="10"/>
        <v>16.164438713132597</v>
      </c>
      <c r="H49" s="85"/>
      <c r="I49" s="85"/>
    </row>
    <row r="50" spans="1:9" hidden="1" x14ac:dyDescent="0.2">
      <c r="A50" s="92">
        <v>1420</v>
      </c>
      <c r="B50" s="93">
        <v>14</v>
      </c>
      <c r="C50" s="107">
        <v>40</v>
      </c>
      <c r="D50" s="94">
        <f t="shared" si="8"/>
        <v>4461.0615680975061</v>
      </c>
      <c r="E50" s="94"/>
      <c r="F50" s="94">
        <f t="shared" si="9"/>
        <v>41.933978740116558</v>
      </c>
      <c r="G50" s="94">
        <f t="shared" si="10"/>
        <v>43.592070006669012</v>
      </c>
      <c r="H50" s="85"/>
      <c r="I50" s="85"/>
    </row>
    <row r="51" spans="1:9" hidden="1" x14ac:dyDescent="0.2">
      <c r="A51" s="92">
        <v>630</v>
      </c>
      <c r="B51" s="93">
        <v>12</v>
      </c>
      <c r="C51" s="107">
        <v>40</v>
      </c>
      <c r="D51" s="94">
        <f t="shared" si="8"/>
        <v>1979.2033717615698</v>
      </c>
      <c r="E51" s="94"/>
      <c r="F51" s="94">
        <f t="shared" si="9"/>
        <v>18.208671020206442</v>
      </c>
      <c r="G51" s="94">
        <f t="shared" si="10"/>
        <v>19.163936511053176</v>
      </c>
      <c r="H51" s="85"/>
      <c r="I51" s="85"/>
    </row>
    <row r="52" spans="1:9" hidden="1" x14ac:dyDescent="0.2">
      <c r="A52" s="92">
        <v>1020</v>
      </c>
      <c r="B52" s="93">
        <v>10</v>
      </c>
      <c r="C52" s="107">
        <v>40</v>
      </c>
      <c r="D52" s="94">
        <f t="shared" si="8"/>
        <v>3204.424506661589</v>
      </c>
      <c r="E52" s="94"/>
      <c r="F52" s="94">
        <f t="shared" si="9"/>
        <v>28.839820559954301</v>
      </c>
      <c r="G52" s="94">
        <f t="shared" si="10"/>
        <v>30.142050674250623</v>
      </c>
      <c r="H52" s="85"/>
      <c r="I52" s="85"/>
    </row>
    <row r="53" spans="1:9" hidden="1" x14ac:dyDescent="0.2">
      <c r="A53" s="93">
        <v>1220</v>
      </c>
      <c r="B53" s="93">
        <v>10</v>
      </c>
      <c r="C53" s="107">
        <v>40</v>
      </c>
      <c r="D53" s="94">
        <f t="shared" si="8"/>
        <v>3832.7430373795478</v>
      </c>
      <c r="E53" s="94"/>
      <c r="F53" s="94">
        <f t="shared" si="9"/>
        <v>34.494687336415929</v>
      </c>
      <c r="G53" s="94">
        <f t="shared" si="10"/>
        <v>35.974848026840249</v>
      </c>
      <c r="H53" s="85"/>
      <c r="I53" s="85"/>
    </row>
    <row r="55" spans="1:9" x14ac:dyDescent="0.2">
      <c r="A55" s="238" t="s">
        <v>98</v>
      </c>
      <c r="B55" s="238"/>
      <c r="C55" s="238"/>
      <c r="D55" s="238"/>
      <c r="E55" s="238"/>
      <c r="F55" s="238"/>
      <c r="G55" s="238"/>
      <c r="H55" s="85"/>
      <c r="I55" s="85"/>
    </row>
    <row r="56" spans="1:9" x14ac:dyDescent="0.2">
      <c r="A56" s="238"/>
      <c r="B56" s="238"/>
      <c r="C56" s="238"/>
      <c r="D56" s="238"/>
      <c r="E56" s="238"/>
      <c r="F56" s="238"/>
      <c r="G56" s="238"/>
      <c r="H56" s="85"/>
      <c r="I56" s="85"/>
    </row>
    <row r="57" spans="1:9" ht="13.5" thickBot="1" x14ac:dyDescent="0.25">
      <c r="A57" s="238"/>
      <c r="B57" s="238"/>
      <c r="C57" s="238"/>
      <c r="D57" s="238"/>
      <c r="E57" s="238"/>
      <c r="F57" s="238"/>
      <c r="G57" s="238"/>
      <c r="H57" s="85"/>
      <c r="I57" s="85"/>
    </row>
    <row r="58" spans="1:9" ht="30.75" customHeight="1" x14ac:dyDescent="0.2">
      <c r="A58" s="112" t="s">
        <v>0</v>
      </c>
      <c r="B58" s="113" t="s">
        <v>99</v>
      </c>
      <c r="C58" s="113" t="s">
        <v>100</v>
      </c>
      <c r="D58" s="114" t="s">
        <v>93</v>
      </c>
      <c r="E58" s="114" t="s">
        <v>85</v>
      </c>
      <c r="F58" s="114" t="s">
        <v>101</v>
      </c>
      <c r="G58" s="115" t="s">
        <v>88</v>
      </c>
      <c r="H58" s="85"/>
      <c r="I58" s="85"/>
    </row>
    <row r="59" spans="1:9" x14ac:dyDescent="0.2">
      <c r="A59" s="129" t="s">
        <v>102</v>
      </c>
      <c r="B59" s="92">
        <v>219</v>
      </c>
      <c r="C59" s="93">
        <v>320</v>
      </c>
      <c r="D59" s="94">
        <f t="shared" ref="D59:D64" si="11">PI()*(B59)</f>
        <v>688.00879113616475</v>
      </c>
      <c r="E59" s="95">
        <v>0</v>
      </c>
      <c r="F59" s="94">
        <f>D59*C59/10000</f>
        <v>22.016281316357272</v>
      </c>
      <c r="G59" s="94">
        <f t="shared" ref="G59:G64" si="12">SUM(E59*F59)</f>
        <v>0</v>
      </c>
      <c r="H59" s="85"/>
      <c r="I59" s="85"/>
    </row>
    <row r="60" spans="1:9" x14ac:dyDescent="0.2">
      <c r="A60" s="129" t="s">
        <v>102</v>
      </c>
      <c r="B60" s="92">
        <v>159</v>
      </c>
      <c r="C60" s="93">
        <v>260</v>
      </c>
      <c r="D60" s="94">
        <f t="shared" si="11"/>
        <v>499.51323192077712</v>
      </c>
      <c r="E60" s="95">
        <v>1</v>
      </c>
      <c r="F60" s="94">
        <f>D60*C60*1.5/10000</f>
        <v>19.481016044910309</v>
      </c>
      <c r="G60" s="94">
        <f t="shared" si="12"/>
        <v>19.481016044910309</v>
      </c>
      <c r="H60" s="85"/>
      <c r="I60" s="85"/>
    </row>
    <row r="61" spans="1:9" x14ac:dyDescent="0.2">
      <c r="A61" s="129" t="s">
        <v>102</v>
      </c>
      <c r="B61" s="92">
        <v>89</v>
      </c>
      <c r="C61" s="93">
        <v>160</v>
      </c>
      <c r="D61" s="94">
        <f t="shared" si="11"/>
        <v>279.60174616949161</v>
      </c>
      <c r="E61" s="95">
        <v>0</v>
      </c>
      <c r="F61" s="94">
        <f>D61*C61*1.5/10000</f>
        <v>6.7104419080677999</v>
      </c>
      <c r="G61" s="94">
        <f t="shared" si="12"/>
        <v>0</v>
      </c>
      <c r="H61" s="85"/>
      <c r="I61" s="85"/>
    </row>
    <row r="62" spans="1:9" x14ac:dyDescent="0.2">
      <c r="A62" s="129" t="s">
        <v>115</v>
      </c>
      <c r="B62" s="92">
        <v>150</v>
      </c>
      <c r="C62" s="93">
        <v>130</v>
      </c>
      <c r="D62" s="94">
        <f t="shared" si="11"/>
        <v>471.23889803846896</v>
      </c>
      <c r="E62" s="95">
        <v>1</v>
      </c>
      <c r="F62" s="94">
        <f>D62*C62*1.5/10000</f>
        <v>9.1891585117501435</v>
      </c>
      <c r="G62" s="94">
        <f t="shared" si="12"/>
        <v>9.1891585117501435</v>
      </c>
      <c r="H62" s="85"/>
      <c r="I62" s="85"/>
    </row>
    <row r="63" spans="1:9" x14ac:dyDescent="0.2">
      <c r="A63" s="129" t="s">
        <v>115</v>
      </c>
      <c r="B63" s="92">
        <v>100</v>
      </c>
      <c r="C63" s="93">
        <v>80</v>
      </c>
      <c r="D63" s="94">
        <f t="shared" si="11"/>
        <v>314.15926535897933</v>
      </c>
      <c r="E63" s="95">
        <v>0</v>
      </c>
      <c r="F63" s="94">
        <f>D63*C63*1.5/10000</f>
        <v>3.7699111843077526</v>
      </c>
      <c r="G63" s="94">
        <f t="shared" si="12"/>
        <v>0</v>
      </c>
      <c r="H63" s="85"/>
      <c r="I63" s="85"/>
    </row>
    <row r="64" spans="1:9" x14ac:dyDescent="0.2">
      <c r="A64" s="129" t="s">
        <v>114</v>
      </c>
      <c r="B64" s="92">
        <v>150</v>
      </c>
      <c r="C64" s="93">
        <v>280</v>
      </c>
      <c r="D64" s="94">
        <f t="shared" si="11"/>
        <v>471.23889803846896</v>
      </c>
      <c r="E64" s="95">
        <v>1</v>
      </c>
      <c r="F64" s="94">
        <f>D64*C64*1.5/10000</f>
        <v>19.792033717615695</v>
      </c>
      <c r="G64" s="94">
        <f t="shared" si="12"/>
        <v>19.792033717615695</v>
      </c>
      <c r="H64" s="85"/>
      <c r="I64" s="85"/>
    </row>
    <row r="65" spans="1:9" x14ac:dyDescent="0.2">
      <c r="G65" s="111">
        <f>SUM(G59:G64)</f>
        <v>48.462208274276151</v>
      </c>
      <c r="H65" s="85"/>
      <c r="I65" s="85"/>
    </row>
    <row r="67" spans="1:9" ht="11.25" customHeight="1" x14ac:dyDescent="0.2">
      <c r="A67" s="245" t="s">
        <v>103</v>
      </c>
      <c r="B67" s="246"/>
      <c r="C67" s="246"/>
      <c r="D67" s="246"/>
      <c r="E67" s="246"/>
      <c r="F67" s="246"/>
      <c r="G67" s="247"/>
      <c r="I67" s="85"/>
    </row>
    <row r="68" spans="1:9" ht="11.25" customHeight="1" x14ac:dyDescent="0.2">
      <c r="A68" s="248"/>
      <c r="B68" s="249"/>
      <c r="C68" s="249"/>
      <c r="D68" s="249"/>
      <c r="E68" s="249"/>
      <c r="F68" s="249"/>
      <c r="G68" s="250"/>
      <c r="I68" s="85"/>
    </row>
    <row r="69" spans="1:9" ht="11.25" customHeight="1" x14ac:dyDescent="0.2">
      <c r="A69" s="251"/>
      <c r="B69" s="252"/>
      <c r="C69" s="252"/>
      <c r="D69" s="252"/>
      <c r="E69" s="252"/>
      <c r="F69" s="252"/>
      <c r="G69" s="253"/>
      <c r="I69" s="85"/>
    </row>
    <row r="71" spans="1:9" x14ac:dyDescent="0.2">
      <c r="E71" s="108" t="s">
        <v>104</v>
      </c>
      <c r="F71" s="108" t="s">
        <v>105</v>
      </c>
      <c r="I71" s="85"/>
    </row>
    <row r="72" spans="1:9" x14ac:dyDescent="0.2">
      <c r="E72" s="94">
        <v>30</v>
      </c>
      <c r="F72" s="94">
        <f>SUM(E72*0.25)</f>
        <v>7.5</v>
      </c>
      <c r="I72" s="85"/>
    </row>
    <row r="74" spans="1:9" x14ac:dyDescent="0.2">
      <c r="A74" s="238" t="s">
        <v>106</v>
      </c>
      <c r="B74" s="238"/>
      <c r="C74" s="238"/>
      <c r="D74" s="238"/>
      <c r="E74" s="238"/>
      <c r="F74" s="238"/>
      <c r="G74" s="238"/>
      <c r="I74" s="85"/>
    </row>
    <row r="75" spans="1:9" x14ac:dyDescent="0.2">
      <c r="A75" s="238"/>
      <c r="B75" s="238"/>
      <c r="C75" s="238"/>
      <c r="D75" s="238"/>
      <c r="E75" s="238"/>
      <c r="F75" s="238"/>
      <c r="G75" s="238"/>
      <c r="I75" s="85"/>
    </row>
    <row r="76" spans="1:9" ht="13.5" thickBot="1" x14ac:dyDescent="0.25">
      <c r="A76" s="238"/>
      <c r="B76" s="238"/>
      <c r="C76" s="238"/>
      <c r="D76" s="238"/>
      <c r="E76" s="238"/>
      <c r="F76" s="238"/>
      <c r="G76" s="238"/>
      <c r="I76" s="85"/>
    </row>
    <row r="77" spans="1:9" ht="45" x14ac:dyDescent="0.2">
      <c r="A77" s="86" t="s">
        <v>90</v>
      </c>
      <c r="B77" s="87" t="s">
        <v>91</v>
      </c>
      <c r="C77" s="88" t="s">
        <v>92</v>
      </c>
      <c r="D77" s="88" t="s">
        <v>93</v>
      </c>
      <c r="E77" s="88" t="s">
        <v>85</v>
      </c>
      <c r="F77" s="88" t="s">
        <v>94</v>
      </c>
      <c r="G77" s="88" t="s">
        <v>95</v>
      </c>
      <c r="H77" s="108" t="s">
        <v>88</v>
      </c>
      <c r="I77" s="85"/>
    </row>
    <row r="78" spans="1:9" x14ac:dyDescent="0.2">
      <c r="A78" s="92">
        <v>630</v>
      </c>
      <c r="B78" s="93">
        <v>8</v>
      </c>
      <c r="C78" s="107">
        <f t="shared" ref="C78:C87" si="13">B78*2.5+40</f>
        <v>60</v>
      </c>
      <c r="D78" s="94">
        <f t="shared" ref="D78:D87" si="14">PI()*(A78)</f>
        <v>1979.2033717615698</v>
      </c>
      <c r="E78" s="95">
        <v>0</v>
      </c>
      <c r="F78" s="109">
        <f t="shared" ref="F78:F87" si="15">D78*(C78*2)/10000</f>
        <v>23.750440461138837</v>
      </c>
      <c r="G78" s="116">
        <f t="shared" ref="G78:G87" si="16">D78*C78/10000</f>
        <v>11.875220230569418</v>
      </c>
      <c r="H78" s="94">
        <f t="shared" ref="H78:H87" si="17">SUM(E78*F78)</f>
        <v>0</v>
      </c>
      <c r="I78" s="85"/>
    </row>
    <row r="79" spans="1:9" x14ac:dyDescent="0.2">
      <c r="A79" s="92">
        <v>530</v>
      </c>
      <c r="B79" s="93">
        <v>8</v>
      </c>
      <c r="C79" s="107">
        <f t="shared" si="13"/>
        <v>60</v>
      </c>
      <c r="D79" s="94">
        <f t="shared" si="14"/>
        <v>1665.0441064025904</v>
      </c>
      <c r="E79" s="95">
        <v>0</v>
      </c>
      <c r="F79" s="109">
        <f t="shared" si="15"/>
        <v>19.980529276831085</v>
      </c>
      <c r="G79" s="116">
        <f t="shared" si="16"/>
        <v>9.9902646384155425</v>
      </c>
      <c r="H79" s="94">
        <f t="shared" si="17"/>
        <v>0</v>
      </c>
      <c r="I79" s="85"/>
    </row>
    <row r="80" spans="1:9" x14ac:dyDescent="0.2">
      <c r="A80" s="92">
        <v>426</v>
      </c>
      <c r="B80" s="93">
        <v>10</v>
      </c>
      <c r="C80" s="107">
        <f t="shared" si="13"/>
        <v>65</v>
      </c>
      <c r="D80" s="94">
        <f t="shared" si="14"/>
        <v>1338.3184704292519</v>
      </c>
      <c r="E80" s="95">
        <v>0</v>
      </c>
      <c r="F80" s="109">
        <f t="shared" si="15"/>
        <v>17.398140115580276</v>
      </c>
      <c r="G80" s="116">
        <f t="shared" si="16"/>
        <v>8.6990700577901379</v>
      </c>
      <c r="H80" s="94">
        <f t="shared" si="17"/>
        <v>0</v>
      </c>
      <c r="I80" s="85"/>
    </row>
    <row r="81" spans="1:9" x14ac:dyDescent="0.2">
      <c r="A81" s="98">
        <v>325</v>
      </c>
      <c r="B81" s="117">
        <v>8</v>
      </c>
      <c r="C81" s="118">
        <f t="shared" si="13"/>
        <v>60</v>
      </c>
      <c r="D81" s="97">
        <f t="shared" si="14"/>
        <v>1021.0176124166827</v>
      </c>
      <c r="E81" s="95">
        <v>0</v>
      </c>
      <c r="F81" s="109">
        <f t="shared" si="15"/>
        <v>12.252211349000193</v>
      </c>
      <c r="G81" s="116">
        <f t="shared" si="16"/>
        <v>6.1261056745000966</v>
      </c>
      <c r="H81" s="94">
        <f t="shared" si="17"/>
        <v>0</v>
      </c>
      <c r="I81" s="85"/>
    </row>
    <row r="82" spans="1:9" x14ac:dyDescent="0.2">
      <c r="A82" s="98">
        <v>273</v>
      </c>
      <c r="B82" s="117">
        <v>7</v>
      </c>
      <c r="C82" s="118">
        <f t="shared" si="13"/>
        <v>57.5</v>
      </c>
      <c r="D82" s="97">
        <f t="shared" si="14"/>
        <v>857.65479443001357</v>
      </c>
      <c r="E82" s="95">
        <v>0</v>
      </c>
      <c r="F82" s="109">
        <f t="shared" si="15"/>
        <v>9.8630301359451558</v>
      </c>
      <c r="G82" s="116">
        <f t="shared" si="16"/>
        <v>4.9315150679725779</v>
      </c>
      <c r="H82" s="94">
        <f t="shared" si="17"/>
        <v>0</v>
      </c>
      <c r="I82" s="85"/>
    </row>
    <row r="83" spans="1:9" x14ac:dyDescent="0.2">
      <c r="A83" s="98">
        <v>219</v>
      </c>
      <c r="B83" s="117">
        <v>9</v>
      </c>
      <c r="C83" s="118">
        <f t="shared" si="13"/>
        <v>62.5</v>
      </c>
      <c r="D83" s="97">
        <f t="shared" si="14"/>
        <v>688.00879113616475</v>
      </c>
      <c r="E83" s="95">
        <v>0</v>
      </c>
      <c r="F83" s="109">
        <f t="shared" si="15"/>
        <v>8.6001098892020593</v>
      </c>
      <c r="G83" s="116">
        <f t="shared" si="16"/>
        <v>4.3000549446010297</v>
      </c>
      <c r="H83" s="94">
        <f t="shared" si="17"/>
        <v>0</v>
      </c>
      <c r="I83" s="85"/>
    </row>
    <row r="84" spans="1:9" x14ac:dyDescent="0.2">
      <c r="A84" s="98">
        <v>159</v>
      </c>
      <c r="B84" s="117">
        <v>7</v>
      </c>
      <c r="C84" s="118">
        <f t="shared" si="13"/>
        <v>57.5</v>
      </c>
      <c r="D84" s="97">
        <f t="shared" si="14"/>
        <v>499.51323192077712</v>
      </c>
      <c r="E84" s="95">
        <v>8</v>
      </c>
      <c r="F84" s="109">
        <f t="shared" si="15"/>
        <v>5.7444021670889374</v>
      </c>
      <c r="G84" s="116">
        <f t="shared" si="16"/>
        <v>2.8722010835444687</v>
      </c>
      <c r="H84" s="94">
        <f t="shared" si="17"/>
        <v>45.955217336711499</v>
      </c>
      <c r="I84" s="85"/>
    </row>
    <row r="85" spans="1:9" x14ac:dyDescent="0.2">
      <c r="A85" s="98">
        <v>133</v>
      </c>
      <c r="B85" s="117">
        <v>4</v>
      </c>
      <c r="C85" s="118">
        <f t="shared" si="13"/>
        <v>50</v>
      </c>
      <c r="D85" s="97">
        <f t="shared" si="14"/>
        <v>417.83182292744249</v>
      </c>
      <c r="E85" s="95">
        <v>0</v>
      </c>
      <c r="F85" s="109">
        <f t="shared" si="15"/>
        <v>4.1783182292744252</v>
      </c>
      <c r="G85" s="116">
        <f t="shared" si="16"/>
        <v>2.0891591146372126</v>
      </c>
      <c r="H85" s="94">
        <f t="shared" si="17"/>
        <v>0</v>
      </c>
      <c r="I85" s="85"/>
    </row>
    <row r="86" spans="1:9" x14ac:dyDescent="0.2">
      <c r="A86" s="98">
        <v>108</v>
      </c>
      <c r="B86" s="117">
        <v>10</v>
      </c>
      <c r="C86" s="118">
        <f t="shared" si="13"/>
        <v>65</v>
      </c>
      <c r="D86" s="97">
        <f t="shared" si="14"/>
        <v>339.29200658769764</v>
      </c>
      <c r="E86" s="95">
        <v>6</v>
      </c>
      <c r="F86" s="109">
        <f t="shared" si="15"/>
        <v>4.4107960856400696</v>
      </c>
      <c r="G86" s="116">
        <f t="shared" si="16"/>
        <v>2.2053980428200348</v>
      </c>
      <c r="H86" s="94">
        <f t="shared" si="17"/>
        <v>26.46477651384042</v>
      </c>
      <c r="I86" s="85"/>
    </row>
    <row r="87" spans="1:9" x14ac:dyDescent="0.2">
      <c r="A87" s="98">
        <v>89</v>
      </c>
      <c r="B87" s="117">
        <v>4</v>
      </c>
      <c r="C87" s="118">
        <f t="shared" si="13"/>
        <v>50</v>
      </c>
      <c r="D87" s="97">
        <f t="shared" si="14"/>
        <v>279.60174616949161</v>
      </c>
      <c r="E87" s="95">
        <v>0</v>
      </c>
      <c r="F87" s="109">
        <f t="shared" si="15"/>
        <v>2.7960174616949161</v>
      </c>
      <c r="G87" s="116">
        <f t="shared" si="16"/>
        <v>1.398008730847458</v>
      </c>
      <c r="H87" s="94">
        <f t="shared" si="17"/>
        <v>0</v>
      </c>
      <c r="I87" s="85"/>
    </row>
    <row r="88" spans="1:9" x14ac:dyDescent="0.2">
      <c r="H88" s="111">
        <f>SUM(H78:H87)</f>
        <v>72.419993850551919</v>
      </c>
      <c r="I88" s="85"/>
    </row>
    <row r="90" spans="1:9" x14ac:dyDescent="0.2">
      <c r="A90" s="85" t="s">
        <v>107</v>
      </c>
      <c r="I90" s="85"/>
    </row>
    <row r="91" spans="1:9" x14ac:dyDescent="0.2">
      <c r="A91" s="239"/>
      <c r="B91" s="240"/>
      <c r="C91" s="240"/>
      <c r="D91" s="240"/>
      <c r="E91" s="240"/>
      <c r="F91" s="240"/>
      <c r="G91" s="240"/>
      <c r="I91" s="85"/>
    </row>
    <row r="92" spans="1:9" x14ac:dyDescent="0.2">
      <c r="A92" s="239"/>
      <c r="B92" s="240"/>
      <c r="C92" s="240"/>
      <c r="D92" s="240"/>
      <c r="E92" s="240"/>
      <c r="F92" s="240"/>
      <c r="G92" s="240"/>
      <c r="I92" s="85"/>
    </row>
    <row r="93" spans="1:9" x14ac:dyDescent="0.2">
      <c r="A93" s="239" t="s">
        <v>108</v>
      </c>
      <c r="B93" s="240"/>
      <c r="C93" s="240"/>
      <c r="D93" s="240"/>
      <c r="E93" s="240"/>
      <c r="F93" s="240"/>
      <c r="G93" s="240"/>
      <c r="I93" s="85"/>
    </row>
    <row r="94" spans="1:9" x14ac:dyDescent="0.2">
      <c r="A94" s="119"/>
      <c r="I94" s="85"/>
    </row>
    <row r="96" spans="1:9" ht="15" x14ac:dyDescent="0.2">
      <c r="A96" s="243"/>
      <c r="B96" s="244"/>
      <c r="C96" s="120" t="s">
        <v>109</v>
      </c>
      <c r="D96" s="120" t="s">
        <v>110</v>
      </c>
      <c r="E96" s="120"/>
      <c r="F96" s="120"/>
      <c r="G96" s="120"/>
      <c r="H96" s="120"/>
      <c r="I96" s="85"/>
    </row>
    <row r="97" spans="1:9" ht="15" x14ac:dyDescent="0.2">
      <c r="A97" s="121" t="s">
        <v>111</v>
      </c>
      <c r="B97" s="122"/>
      <c r="C97" s="123">
        <f>SUM(H88+G65+F72+L13)</f>
        <v>435.02270937482808</v>
      </c>
      <c r="D97" s="124">
        <v>16</v>
      </c>
      <c r="E97" s="125"/>
      <c r="F97" s="125"/>
      <c r="G97" s="125">
        <v>3.14</v>
      </c>
      <c r="H97" s="126">
        <f>SUM(C97*D97*G97)</f>
        <v>21855.540918991363</v>
      </c>
      <c r="I97" s="85"/>
    </row>
    <row r="98" spans="1:9" ht="15" x14ac:dyDescent="0.2">
      <c r="A98" s="241" t="s">
        <v>112</v>
      </c>
      <c r="B98" s="242"/>
      <c r="C98" s="120">
        <v>0</v>
      </c>
      <c r="D98" s="120">
        <v>5407</v>
      </c>
      <c r="E98" s="125"/>
      <c r="F98" s="120"/>
      <c r="G98" s="125">
        <v>3.14</v>
      </c>
      <c r="H98" s="125">
        <f>SUM(C98*D98*G98)</f>
        <v>0</v>
      </c>
      <c r="I98" s="85"/>
    </row>
    <row r="99" spans="1:9" x14ac:dyDescent="0.2">
      <c r="G99" s="127" t="s">
        <v>113</v>
      </c>
      <c r="H99" s="128">
        <f>SUM(H97:H98)</f>
        <v>21855.540918991363</v>
      </c>
      <c r="I99" s="85"/>
    </row>
  </sheetData>
  <mergeCells count="11">
    <mergeCell ref="A74:G76"/>
    <mergeCell ref="A1:G1"/>
    <mergeCell ref="A15:G17"/>
    <mergeCell ref="A25:G27"/>
    <mergeCell ref="A55:G57"/>
    <mergeCell ref="A67:G69"/>
    <mergeCell ref="A91:G91"/>
    <mergeCell ref="A92:G92"/>
    <mergeCell ref="A93:G93"/>
    <mergeCell ref="A96:B96"/>
    <mergeCell ref="A98:B9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workbookViewId="0">
      <selection sqref="A1:XFD1048576"/>
    </sheetView>
  </sheetViews>
  <sheetFormatPr defaultRowHeight="12.75" x14ac:dyDescent="0.2"/>
  <cols>
    <col min="1" max="1" width="15.5703125" style="85" customWidth="1"/>
    <col min="2" max="2" width="9.42578125" style="85" customWidth="1"/>
    <col min="3" max="3" width="17" style="84" customWidth="1"/>
    <col min="4" max="5" width="16.140625" style="84" customWidth="1"/>
    <col min="6" max="6" width="14.5703125" style="84" customWidth="1"/>
    <col min="7" max="7" width="12.42578125" style="84" customWidth="1"/>
    <col min="8" max="8" width="12.85546875" style="84" customWidth="1"/>
    <col min="9" max="9" width="10.7109375" style="84" customWidth="1"/>
    <col min="10" max="11" width="10.140625" style="85" customWidth="1"/>
    <col min="12" max="12" width="15.85546875" style="85" customWidth="1"/>
    <col min="13" max="256" width="9.140625" style="85"/>
    <col min="257" max="257" width="15.5703125" style="85" customWidth="1"/>
    <col min="258" max="258" width="9.42578125" style="85" customWidth="1"/>
    <col min="259" max="259" width="17" style="85" customWidth="1"/>
    <col min="260" max="261" width="16.140625" style="85" customWidth="1"/>
    <col min="262" max="262" width="14.5703125" style="85" customWidth="1"/>
    <col min="263" max="263" width="12.42578125" style="85" customWidth="1"/>
    <col min="264" max="264" width="12.85546875" style="85" customWidth="1"/>
    <col min="265" max="265" width="10.7109375" style="85" customWidth="1"/>
    <col min="266" max="267" width="10.140625" style="85" customWidth="1"/>
    <col min="268" max="268" width="15.85546875" style="85" customWidth="1"/>
    <col min="269" max="512" width="9.140625" style="85"/>
    <col min="513" max="513" width="15.5703125" style="85" customWidth="1"/>
    <col min="514" max="514" width="9.42578125" style="85" customWidth="1"/>
    <col min="515" max="515" width="17" style="85" customWidth="1"/>
    <col min="516" max="517" width="16.140625" style="85" customWidth="1"/>
    <col min="518" max="518" width="14.5703125" style="85" customWidth="1"/>
    <col min="519" max="519" width="12.42578125" style="85" customWidth="1"/>
    <col min="520" max="520" width="12.85546875" style="85" customWidth="1"/>
    <col min="521" max="521" width="10.7109375" style="85" customWidth="1"/>
    <col min="522" max="523" width="10.140625" style="85" customWidth="1"/>
    <col min="524" max="524" width="15.85546875" style="85" customWidth="1"/>
    <col min="525" max="768" width="9.140625" style="85"/>
    <col min="769" max="769" width="15.5703125" style="85" customWidth="1"/>
    <col min="770" max="770" width="9.42578125" style="85" customWidth="1"/>
    <col min="771" max="771" width="17" style="85" customWidth="1"/>
    <col min="772" max="773" width="16.140625" style="85" customWidth="1"/>
    <col min="774" max="774" width="14.5703125" style="85" customWidth="1"/>
    <col min="775" max="775" width="12.42578125" style="85" customWidth="1"/>
    <col min="776" max="776" width="12.85546875" style="85" customWidth="1"/>
    <col min="777" max="777" width="10.7109375" style="85" customWidth="1"/>
    <col min="778" max="779" width="10.140625" style="85" customWidth="1"/>
    <col min="780" max="780" width="15.85546875" style="85" customWidth="1"/>
    <col min="781" max="1024" width="9.140625" style="85"/>
    <col min="1025" max="1025" width="15.5703125" style="85" customWidth="1"/>
    <col min="1026" max="1026" width="9.42578125" style="85" customWidth="1"/>
    <col min="1027" max="1027" width="17" style="85" customWidth="1"/>
    <col min="1028" max="1029" width="16.140625" style="85" customWidth="1"/>
    <col min="1030" max="1030" width="14.5703125" style="85" customWidth="1"/>
    <col min="1031" max="1031" width="12.42578125" style="85" customWidth="1"/>
    <col min="1032" max="1032" width="12.85546875" style="85" customWidth="1"/>
    <col min="1033" max="1033" width="10.7109375" style="85" customWidth="1"/>
    <col min="1034" max="1035" width="10.140625" style="85" customWidth="1"/>
    <col min="1036" max="1036" width="15.85546875" style="85" customWidth="1"/>
    <col min="1037" max="1280" width="9.140625" style="85"/>
    <col min="1281" max="1281" width="15.5703125" style="85" customWidth="1"/>
    <col min="1282" max="1282" width="9.42578125" style="85" customWidth="1"/>
    <col min="1283" max="1283" width="17" style="85" customWidth="1"/>
    <col min="1284" max="1285" width="16.140625" style="85" customWidth="1"/>
    <col min="1286" max="1286" width="14.5703125" style="85" customWidth="1"/>
    <col min="1287" max="1287" width="12.42578125" style="85" customWidth="1"/>
    <col min="1288" max="1288" width="12.85546875" style="85" customWidth="1"/>
    <col min="1289" max="1289" width="10.7109375" style="85" customWidth="1"/>
    <col min="1290" max="1291" width="10.140625" style="85" customWidth="1"/>
    <col min="1292" max="1292" width="15.85546875" style="85" customWidth="1"/>
    <col min="1293" max="1536" width="9.140625" style="85"/>
    <col min="1537" max="1537" width="15.5703125" style="85" customWidth="1"/>
    <col min="1538" max="1538" width="9.42578125" style="85" customWidth="1"/>
    <col min="1539" max="1539" width="17" style="85" customWidth="1"/>
    <col min="1540" max="1541" width="16.140625" style="85" customWidth="1"/>
    <col min="1542" max="1542" width="14.5703125" style="85" customWidth="1"/>
    <col min="1543" max="1543" width="12.42578125" style="85" customWidth="1"/>
    <col min="1544" max="1544" width="12.85546875" style="85" customWidth="1"/>
    <col min="1545" max="1545" width="10.7109375" style="85" customWidth="1"/>
    <col min="1546" max="1547" width="10.140625" style="85" customWidth="1"/>
    <col min="1548" max="1548" width="15.85546875" style="85" customWidth="1"/>
    <col min="1549" max="1792" width="9.140625" style="85"/>
    <col min="1793" max="1793" width="15.5703125" style="85" customWidth="1"/>
    <col min="1794" max="1794" width="9.42578125" style="85" customWidth="1"/>
    <col min="1795" max="1795" width="17" style="85" customWidth="1"/>
    <col min="1796" max="1797" width="16.140625" style="85" customWidth="1"/>
    <col min="1798" max="1798" width="14.5703125" style="85" customWidth="1"/>
    <col min="1799" max="1799" width="12.42578125" style="85" customWidth="1"/>
    <col min="1800" max="1800" width="12.85546875" style="85" customWidth="1"/>
    <col min="1801" max="1801" width="10.7109375" style="85" customWidth="1"/>
    <col min="1802" max="1803" width="10.140625" style="85" customWidth="1"/>
    <col min="1804" max="1804" width="15.85546875" style="85" customWidth="1"/>
    <col min="1805" max="2048" width="9.140625" style="85"/>
    <col min="2049" max="2049" width="15.5703125" style="85" customWidth="1"/>
    <col min="2050" max="2050" width="9.42578125" style="85" customWidth="1"/>
    <col min="2051" max="2051" width="17" style="85" customWidth="1"/>
    <col min="2052" max="2053" width="16.140625" style="85" customWidth="1"/>
    <col min="2054" max="2054" width="14.5703125" style="85" customWidth="1"/>
    <col min="2055" max="2055" width="12.42578125" style="85" customWidth="1"/>
    <col min="2056" max="2056" width="12.85546875" style="85" customWidth="1"/>
    <col min="2057" max="2057" width="10.7109375" style="85" customWidth="1"/>
    <col min="2058" max="2059" width="10.140625" style="85" customWidth="1"/>
    <col min="2060" max="2060" width="15.85546875" style="85" customWidth="1"/>
    <col min="2061" max="2304" width="9.140625" style="85"/>
    <col min="2305" max="2305" width="15.5703125" style="85" customWidth="1"/>
    <col min="2306" max="2306" width="9.42578125" style="85" customWidth="1"/>
    <col min="2307" max="2307" width="17" style="85" customWidth="1"/>
    <col min="2308" max="2309" width="16.140625" style="85" customWidth="1"/>
    <col min="2310" max="2310" width="14.5703125" style="85" customWidth="1"/>
    <col min="2311" max="2311" width="12.42578125" style="85" customWidth="1"/>
    <col min="2312" max="2312" width="12.85546875" style="85" customWidth="1"/>
    <col min="2313" max="2313" width="10.7109375" style="85" customWidth="1"/>
    <col min="2314" max="2315" width="10.140625" style="85" customWidth="1"/>
    <col min="2316" max="2316" width="15.85546875" style="85" customWidth="1"/>
    <col min="2317" max="2560" width="9.140625" style="85"/>
    <col min="2561" max="2561" width="15.5703125" style="85" customWidth="1"/>
    <col min="2562" max="2562" width="9.42578125" style="85" customWidth="1"/>
    <col min="2563" max="2563" width="17" style="85" customWidth="1"/>
    <col min="2564" max="2565" width="16.140625" style="85" customWidth="1"/>
    <col min="2566" max="2566" width="14.5703125" style="85" customWidth="1"/>
    <col min="2567" max="2567" width="12.42578125" style="85" customWidth="1"/>
    <col min="2568" max="2568" width="12.85546875" style="85" customWidth="1"/>
    <col min="2569" max="2569" width="10.7109375" style="85" customWidth="1"/>
    <col min="2570" max="2571" width="10.140625" style="85" customWidth="1"/>
    <col min="2572" max="2572" width="15.85546875" style="85" customWidth="1"/>
    <col min="2573" max="2816" width="9.140625" style="85"/>
    <col min="2817" max="2817" width="15.5703125" style="85" customWidth="1"/>
    <col min="2818" max="2818" width="9.42578125" style="85" customWidth="1"/>
    <col min="2819" max="2819" width="17" style="85" customWidth="1"/>
    <col min="2820" max="2821" width="16.140625" style="85" customWidth="1"/>
    <col min="2822" max="2822" width="14.5703125" style="85" customWidth="1"/>
    <col min="2823" max="2823" width="12.42578125" style="85" customWidth="1"/>
    <col min="2824" max="2824" width="12.85546875" style="85" customWidth="1"/>
    <col min="2825" max="2825" width="10.7109375" style="85" customWidth="1"/>
    <col min="2826" max="2827" width="10.140625" style="85" customWidth="1"/>
    <col min="2828" max="2828" width="15.85546875" style="85" customWidth="1"/>
    <col min="2829" max="3072" width="9.140625" style="85"/>
    <col min="3073" max="3073" width="15.5703125" style="85" customWidth="1"/>
    <col min="3074" max="3074" width="9.42578125" style="85" customWidth="1"/>
    <col min="3075" max="3075" width="17" style="85" customWidth="1"/>
    <col min="3076" max="3077" width="16.140625" style="85" customWidth="1"/>
    <col min="3078" max="3078" width="14.5703125" style="85" customWidth="1"/>
    <col min="3079" max="3079" width="12.42578125" style="85" customWidth="1"/>
    <col min="3080" max="3080" width="12.85546875" style="85" customWidth="1"/>
    <col min="3081" max="3081" width="10.7109375" style="85" customWidth="1"/>
    <col min="3082" max="3083" width="10.140625" style="85" customWidth="1"/>
    <col min="3084" max="3084" width="15.85546875" style="85" customWidth="1"/>
    <col min="3085" max="3328" width="9.140625" style="85"/>
    <col min="3329" max="3329" width="15.5703125" style="85" customWidth="1"/>
    <col min="3330" max="3330" width="9.42578125" style="85" customWidth="1"/>
    <col min="3331" max="3331" width="17" style="85" customWidth="1"/>
    <col min="3332" max="3333" width="16.140625" style="85" customWidth="1"/>
    <col min="3334" max="3334" width="14.5703125" style="85" customWidth="1"/>
    <col min="3335" max="3335" width="12.42578125" style="85" customWidth="1"/>
    <col min="3336" max="3336" width="12.85546875" style="85" customWidth="1"/>
    <col min="3337" max="3337" width="10.7109375" style="85" customWidth="1"/>
    <col min="3338" max="3339" width="10.140625" style="85" customWidth="1"/>
    <col min="3340" max="3340" width="15.85546875" style="85" customWidth="1"/>
    <col min="3341" max="3584" width="9.140625" style="85"/>
    <col min="3585" max="3585" width="15.5703125" style="85" customWidth="1"/>
    <col min="3586" max="3586" width="9.42578125" style="85" customWidth="1"/>
    <col min="3587" max="3587" width="17" style="85" customWidth="1"/>
    <col min="3588" max="3589" width="16.140625" style="85" customWidth="1"/>
    <col min="3590" max="3590" width="14.5703125" style="85" customWidth="1"/>
    <col min="3591" max="3591" width="12.42578125" style="85" customWidth="1"/>
    <col min="3592" max="3592" width="12.85546875" style="85" customWidth="1"/>
    <col min="3593" max="3593" width="10.7109375" style="85" customWidth="1"/>
    <col min="3594" max="3595" width="10.140625" style="85" customWidth="1"/>
    <col min="3596" max="3596" width="15.85546875" style="85" customWidth="1"/>
    <col min="3597" max="3840" width="9.140625" style="85"/>
    <col min="3841" max="3841" width="15.5703125" style="85" customWidth="1"/>
    <col min="3842" max="3842" width="9.42578125" style="85" customWidth="1"/>
    <col min="3843" max="3843" width="17" style="85" customWidth="1"/>
    <col min="3844" max="3845" width="16.140625" style="85" customWidth="1"/>
    <col min="3846" max="3846" width="14.5703125" style="85" customWidth="1"/>
    <col min="3847" max="3847" width="12.42578125" style="85" customWidth="1"/>
    <col min="3848" max="3848" width="12.85546875" style="85" customWidth="1"/>
    <col min="3849" max="3849" width="10.7109375" style="85" customWidth="1"/>
    <col min="3850" max="3851" width="10.140625" style="85" customWidth="1"/>
    <col min="3852" max="3852" width="15.85546875" style="85" customWidth="1"/>
    <col min="3853" max="4096" width="9.140625" style="85"/>
    <col min="4097" max="4097" width="15.5703125" style="85" customWidth="1"/>
    <col min="4098" max="4098" width="9.42578125" style="85" customWidth="1"/>
    <col min="4099" max="4099" width="17" style="85" customWidth="1"/>
    <col min="4100" max="4101" width="16.140625" style="85" customWidth="1"/>
    <col min="4102" max="4102" width="14.5703125" style="85" customWidth="1"/>
    <col min="4103" max="4103" width="12.42578125" style="85" customWidth="1"/>
    <col min="4104" max="4104" width="12.85546875" style="85" customWidth="1"/>
    <col min="4105" max="4105" width="10.7109375" style="85" customWidth="1"/>
    <col min="4106" max="4107" width="10.140625" style="85" customWidth="1"/>
    <col min="4108" max="4108" width="15.85546875" style="85" customWidth="1"/>
    <col min="4109" max="4352" width="9.140625" style="85"/>
    <col min="4353" max="4353" width="15.5703125" style="85" customWidth="1"/>
    <col min="4354" max="4354" width="9.42578125" style="85" customWidth="1"/>
    <col min="4355" max="4355" width="17" style="85" customWidth="1"/>
    <col min="4356" max="4357" width="16.140625" style="85" customWidth="1"/>
    <col min="4358" max="4358" width="14.5703125" style="85" customWidth="1"/>
    <col min="4359" max="4359" width="12.42578125" style="85" customWidth="1"/>
    <col min="4360" max="4360" width="12.85546875" style="85" customWidth="1"/>
    <col min="4361" max="4361" width="10.7109375" style="85" customWidth="1"/>
    <col min="4362" max="4363" width="10.140625" style="85" customWidth="1"/>
    <col min="4364" max="4364" width="15.85546875" style="85" customWidth="1"/>
    <col min="4365" max="4608" width="9.140625" style="85"/>
    <col min="4609" max="4609" width="15.5703125" style="85" customWidth="1"/>
    <col min="4610" max="4610" width="9.42578125" style="85" customWidth="1"/>
    <col min="4611" max="4611" width="17" style="85" customWidth="1"/>
    <col min="4612" max="4613" width="16.140625" style="85" customWidth="1"/>
    <col min="4614" max="4614" width="14.5703125" style="85" customWidth="1"/>
    <col min="4615" max="4615" width="12.42578125" style="85" customWidth="1"/>
    <col min="4616" max="4616" width="12.85546875" style="85" customWidth="1"/>
    <col min="4617" max="4617" width="10.7109375" style="85" customWidth="1"/>
    <col min="4618" max="4619" width="10.140625" style="85" customWidth="1"/>
    <col min="4620" max="4620" width="15.85546875" style="85" customWidth="1"/>
    <col min="4621" max="4864" width="9.140625" style="85"/>
    <col min="4865" max="4865" width="15.5703125" style="85" customWidth="1"/>
    <col min="4866" max="4866" width="9.42578125" style="85" customWidth="1"/>
    <col min="4867" max="4867" width="17" style="85" customWidth="1"/>
    <col min="4868" max="4869" width="16.140625" style="85" customWidth="1"/>
    <col min="4870" max="4870" width="14.5703125" style="85" customWidth="1"/>
    <col min="4871" max="4871" width="12.42578125" style="85" customWidth="1"/>
    <col min="4872" max="4872" width="12.85546875" style="85" customWidth="1"/>
    <col min="4873" max="4873" width="10.7109375" style="85" customWidth="1"/>
    <col min="4874" max="4875" width="10.140625" style="85" customWidth="1"/>
    <col min="4876" max="4876" width="15.85546875" style="85" customWidth="1"/>
    <col min="4877" max="5120" width="9.140625" style="85"/>
    <col min="5121" max="5121" width="15.5703125" style="85" customWidth="1"/>
    <col min="5122" max="5122" width="9.42578125" style="85" customWidth="1"/>
    <col min="5123" max="5123" width="17" style="85" customWidth="1"/>
    <col min="5124" max="5125" width="16.140625" style="85" customWidth="1"/>
    <col min="5126" max="5126" width="14.5703125" style="85" customWidth="1"/>
    <col min="5127" max="5127" width="12.42578125" style="85" customWidth="1"/>
    <col min="5128" max="5128" width="12.85546875" style="85" customWidth="1"/>
    <col min="5129" max="5129" width="10.7109375" style="85" customWidth="1"/>
    <col min="5130" max="5131" width="10.140625" style="85" customWidth="1"/>
    <col min="5132" max="5132" width="15.85546875" style="85" customWidth="1"/>
    <col min="5133" max="5376" width="9.140625" style="85"/>
    <col min="5377" max="5377" width="15.5703125" style="85" customWidth="1"/>
    <col min="5378" max="5378" width="9.42578125" style="85" customWidth="1"/>
    <col min="5379" max="5379" width="17" style="85" customWidth="1"/>
    <col min="5380" max="5381" width="16.140625" style="85" customWidth="1"/>
    <col min="5382" max="5382" width="14.5703125" style="85" customWidth="1"/>
    <col min="5383" max="5383" width="12.42578125" style="85" customWidth="1"/>
    <col min="5384" max="5384" width="12.85546875" style="85" customWidth="1"/>
    <col min="5385" max="5385" width="10.7109375" style="85" customWidth="1"/>
    <col min="5386" max="5387" width="10.140625" style="85" customWidth="1"/>
    <col min="5388" max="5388" width="15.85546875" style="85" customWidth="1"/>
    <col min="5389" max="5632" width="9.140625" style="85"/>
    <col min="5633" max="5633" width="15.5703125" style="85" customWidth="1"/>
    <col min="5634" max="5634" width="9.42578125" style="85" customWidth="1"/>
    <col min="5635" max="5635" width="17" style="85" customWidth="1"/>
    <col min="5636" max="5637" width="16.140625" style="85" customWidth="1"/>
    <col min="5638" max="5638" width="14.5703125" style="85" customWidth="1"/>
    <col min="5639" max="5639" width="12.42578125" style="85" customWidth="1"/>
    <col min="5640" max="5640" width="12.85546875" style="85" customWidth="1"/>
    <col min="5641" max="5641" width="10.7109375" style="85" customWidth="1"/>
    <col min="5642" max="5643" width="10.140625" style="85" customWidth="1"/>
    <col min="5644" max="5644" width="15.85546875" style="85" customWidth="1"/>
    <col min="5645" max="5888" width="9.140625" style="85"/>
    <col min="5889" max="5889" width="15.5703125" style="85" customWidth="1"/>
    <col min="5890" max="5890" width="9.42578125" style="85" customWidth="1"/>
    <col min="5891" max="5891" width="17" style="85" customWidth="1"/>
    <col min="5892" max="5893" width="16.140625" style="85" customWidth="1"/>
    <col min="5894" max="5894" width="14.5703125" style="85" customWidth="1"/>
    <col min="5895" max="5895" width="12.42578125" style="85" customWidth="1"/>
    <col min="5896" max="5896" width="12.85546875" style="85" customWidth="1"/>
    <col min="5897" max="5897" width="10.7109375" style="85" customWidth="1"/>
    <col min="5898" max="5899" width="10.140625" style="85" customWidth="1"/>
    <col min="5900" max="5900" width="15.85546875" style="85" customWidth="1"/>
    <col min="5901" max="6144" width="9.140625" style="85"/>
    <col min="6145" max="6145" width="15.5703125" style="85" customWidth="1"/>
    <col min="6146" max="6146" width="9.42578125" style="85" customWidth="1"/>
    <col min="6147" max="6147" width="17" style="85" customWidth="1"/>
    <col min="6148" max="6149" width="16.140625" style="85" customWidth="1"/>
    <col min="6150" max="6150" width="14.5703125" style="85" customWidth="1"/>
    <col min="6151" max="6151" width="12.42578125" style="85" customWidth="1"/>
    <col min="6152" max="6152" width="12.85546875" style="85" customWidth="1"/>
    <col min="6153" max="6153" width="10.7109375" style="85" customWidth="1"/>
    <col min="6154" max="6155" width="10.140625" style="85" customWidth="1"/>
    <col min="6156" max="6156" width="15.85546875" style="85" customWidth="1"/>
    <col min="6157" max="6400" width="9.140625" style="85"/>
    <col min="6401" max="6401" width="15.5703125" style="85" customWidth="1"/>
    <col min="6402" max="6402" width="9.42578125" style="85" customWidth="1"/>
    <col min="6403" max="6403" width="17" style="85" customWidth="1"/>
    <col min="6404" max="6405" width="16.140625" style="85" customWidth="1"/>
    <col min="6406" max="6406" width="14.5703125" style="85" customWidth="1"/>
    <col min="6407" max="6407" width="12.42578125" style="85" customWidth="1"/>
    <col min="6408" max="6408" width="12.85546875" style="85" customWidth="1"/>
    <col min="6409" max="6409" width="10.7109375" style="85" customWidth="1"/>
    <col min="6410" max="6411" width="10.140625" style="85" customWidth="1"/>
    <col min="6412" max="6412" width="15.85546875" style="85" customWidth="1"/>
    <col min="6413" max="6656" width="9.140625" style="85"/>
    <col min="6657" max="6657" width="15.5703125" style="85" customWidth="1"/>
    <col min="6658" max="6658" width="9.42578125" style="85" customWidth="1"/>
    <col min="6659" max="6659" width="17" style="85" customWidth="1"/>
    <col min="6660" max="6661" width="16.140625" style="85" customWidth="1"/>
    <col min="6662" max="6662" width="14.5703125" style="85" customWidth="1"/>
    <col min="6663" max="6663" width="12.42578125" style="85" customWidth="1"/>
    <col min="6664" max="6664" width="12.85546875" style="85" customWidth="1"/>
    <col min="6665" max="6665" width="10.7109375" style="85" customWidth="1"/>
    <col min="6666" max="6667" width="10.140625" style="85" customWidth="1"/>
    <col min="6668" max="6668" width="15.85546875" style="85" customWidth="1"/>
    <col min="6669" max="6912" width="9.140625" style="85"/>
    <col min="6913" max="6913" width="15.5703125" style="85" customWidth="1"/>
    <col min="6914" max="6914" width="9.42578125" style="85" customWidth="1"/>
    <col min="6915" max="6915" width="17" style="85" customWidth="1"/>
    <col min="6916" max="6917" width="16.140625" style="85" customWidth="1"/>
    <col min="6918" max="6918" width="14.5703125" style="85" customWidth="1"/>
    <col min="6919" max="6919" width="12.42578125" style="85" customWidth="1"/>
    <col min="6920" max="6920" width="12.85546875" style="85" customWidth="1"/>
    <col min="6921" max="6921" width="10.7109375" style="85" customWidth="1"/>
    <col min="6922" max="6923" width="10.140625" style="85" customWidth="1"/>
    <col min="6924" max="6924" width="15.85546875" style="85" customWidth="1"/>
    <col min="6925" max="7168" width="9.140625" style="85"/>
    <col min="7169" max="7169" width="15.5703125" style="85" customWidth="1"/>
    <col min="7170" max="7170" width="9.42578125" style="85" customWidth="1"/>
    <col min="7171" max="7171" width="17" style="85" customWidth="1"/>
    <col min="7172" max="7173" width="16.140625" style="85" customWidth="1"/>
    <col min="7174" max="7174" width="14.5703125" style="85" customWidth="1"/>
    <col min="7175" max="7175" width="12.42578125" style="85" customWidth="1"/>
    <col min="7176" max="7176" width="12.85546875" style="85" customWidth="1"/>
    <col min="7177" max="7177" width="10.7109375" style="85" customWidth="1"/>
    <col min="7178" max="7179" width="10.140625" style="85" customWidth="1"/>
    <col min="7180" max="7180" width="15.85546875" style="85" customWidth="1"/>
    <col min="7181" max="7424" width="9.140625" style="85"/>
    <col min="7425" max="7425" width="15.5703125" style="85" customWidth="1"/>
    <col min="7426" max="7426" width="9.42578125" style="85" customWidth="1"/>
    <col min="7427" max="7427" width="17" style="85" customWidth="1"/>
    <col min="7428" max="7429" width="16.140625" style="85" customWidth="1"/>
    <col min="7430" max="7430" width="14.5703125" style="85" customWidth="1"/>
    <col min="7431" max="7431" width="12.42578125" style="85" customWidth="1"/>
    <col min="7432" max="7432" width="12.85546875" style="85" customWidth="1"/>
    <col min="7433" max="7433" width="10.7109375" style="85" customWidth="1"/>
    <col min="7434" max="7435" width="10.140625" style="85" customWidth="1"/>
    <col min="7436" max="7436" width="15.85546875" style="85" customWidth="1"/>
    <col min="7437" max="7680" width="9.140625" style="85"/>
    <col min="7681" max="7681" width="15.5703125" style="85" customWidth="1"/>
    <col min="7682" max="7682" width="9.42578125" style="85" customWidth="1"/>
    <col min="7683" max="7683" width="17" style="85" customWidth="1"/>
    <col min="7684" max="7685" width="16.140625" style="85" customWidth="1"/>
    <col min="7686" max="7686" width="14.5703125" style="85" customWidth="1"/>
    <col min="7687" max="7687" width="12.42578125" style="85" customWidth="1"/>
    <col min="7688" max="7688" width="12.85546875" style="85" customWidth="1"/>
    <col min="7689" max="7689" width="10.7109375" style="85" customWidth="1"/>
    <col min="7690" max="7691" width="10.140625" style="85" customWidth="1"/>
    <col min="7692" max="7692" width="15.85546875" style="85" customWidth="1"/>
    <col min="7693" max="7936" width="9.140625" style="85"/>
    <col min="7937" max="7937" width="15.5703125" style="85" customWidth="1"/>
    <col min="7938" max="7938" width="9.42578125" style="85" customWidth="1"/>
    <col min="7939" max="7939" width="17" style="85" customWidth="1"/>
    <col min="7940" max="7941" width="16.140625" style="85" customWidth="1"/>
    <col min="7942" max="7942" width="14.5703125" style="85" customWidth="1"/>
    <col min="7943" max="7943" width="12.42578125" style="85" customWidth="1"/>
    <col min="7944" max="7944" width="12.85546875" style="85" customWidth="1"/>
    <col min="7945" max="7945" width="10.7109375" style="85" customWidth="1"/>
    <col min="7946" max="7947" width="10.140625" style="85" customWidth="1"/>
    <col min="7948" max="7948" width="15.85546875" style="85" customWidth="1"/>
    <col min="7949" max="8192" width="9.140625" style="85"/>
    <col min="8193" max="8193" width="15.5703125" style="85" customWidth="1"/>
    <col min="8194" max="8194" width="9.42578125" style="85" customWidth="1"/>
    <col min="8195" max="8195" width="17" style="85" customWidth="1"/>
    <col min="8196" max="8197" width="16.140625" style="85" customWidth="1"/>
    <col min="8198" max="8198" width="14.5703125" style="85" customWidth="1"/>
    <col min="8199" max="8199" width="12.42578125" style="85" customWidth="1"/>
    <col min="8200" max="8200" width="12.85546875" style="85" customWidth="1"/>
    <col min="8201" max="8201" width="10.7109375" style="85" customWidth="1"/>
    <col min="8202" max="8203" width="10.140625" style="85" customWidth="1"/>
    <col min="8204" max="8204" width="15.85546875" style="85" customWidth="1"/>
    <col min="8205" max="8448" width="9.140625" style="85"/>
    <col min="8449" max="8449" width="15.5703125" style="85" customWidth="1"/>
    <col min="8450" max="8450" width="9.42578125" style="85" customWidth="1"/>
    <col min="8451" max="8451" width="17" style="85" customWidth="1"/>
    <col min="8452" max="8453" width="16.140625" style="85" customWidth="1"/>
    <col min="8454" max="8454" width="14.5703125" style="85" customWidth="1"/>
    <col min="8455" max="8455" width="12.42578125" style="85" customWidth="1"/>
    <col min="8456" max="8456" width="12.85546875" style="85" customWidth="1"/>
    <col min="8457" max="8457" width="10.7109375" style="85" customWidth="1"/>
    <col min="8458" max="8459" width="10.140625" style="85" customWidth="1"/>
    <col min="8460" max="8460" width="15.85546875" style="85" customWidth="1"/>
    <col min="8461" max="8704" width="9.140625" style="85"/>
    <col min="8705" max="8705" width="15.5703125" style="85" customWidth="1"/>
    <col min="8706" max="8706" width="9.42578125" style="85" customWidth="1"/>
    <col min="8707" max="8707" width="17" style="85" customWidth="1"/>
    <col min="8708" max="8709" width="16.140625" style="85" customWidth="1"/>
    <col min="8710" max="8710" width="14.5703125" style="85" customWidth="1"/>
    <col min="8711" max="8711" width="12.42578125" style="85" customWidth="1"/>
    <col min="8712" max="8712" width="12.85546875" style="85" customWidth="1"/>
    <col min="8713" max="8713" width="10.7109375" style="85" customWidth="1"/>
    <col min="8714" max="8715" width="10.140625" style="85" customWidth="1"/>
    <col min="8716" max="8716" width="15.85546875" style="85" customWidth="1"/>
    <col min="8717" max="8960" width="9.140625" style="85"/>
    <col min="8961" max="8961" width="15.5703125" style="85" customWidth="1"/>
    <col min="8962" max="8962" width="9.42578125" style="85" customWidth="1"/>
    <col min="8963" max="8963" width="17" style="85" customWidth="1"/>
    <col min="8964" max="8965" width="16.140625" style="85" customWidth="1"/>
    <col min="8966" max="8966" width="14.5703125" style="85" customWidth="1"/>
    <col min="8967" max="8967" width="12.42578125" style="85" customWidth="1"/>
    <col min="8968" max="8968" width="12.85546875" style="85" customWidth="1"/>
    <col min="8969" max="8969" width="10.7109375" style="85" customWidth="1"/>
    <col min="8970" max="8971" width="10.140625" style="85" customWidth="1"/>
    <col min="8972" max="8972" width="15.85546875" style="85" customWidth="1"/>
    <col min="8973" max="9216" width="9.140625" style="85"/>
    <col min="9217" max="9217" width="15.5703125" style="85" customWidth="1"/>
    <col min="9218" max="9218" width="9.42578125" style="85" customWidth="1"/>
    <col min="9219" max="9219" width="17" style="85" customWidth="1"/>
    <col min="9220" max="9221" width="16.140625" style="85" customWidth="1"/>
    <col min="9222" max="9222" width="14.5703125" style="85" customWidth="1"/>
    <col min="9223" max="9223" width="12.42578125" style="85" customWidth="1"/>
    <col min="9224" max="9224" width="12.85546875" style="85" customWidth="1"/>
    <col min="9225" max="9225" width="10.7109375" style="85" customWidth="1"/>
    <col min="9226" max="9227" width="10.140625" style="85" customWidth="1"/>
    <col min="9228" max="9228" width="15.85546875" style="85" customWidth="1"/>
    <col min="9229" max="9472" width="9.140625" style="85"/>
    <col min="9473" max="9473" width="15.5703125" style="85" customWidth="1"/>
    <col min="9474" max="9474" width="9.42578125" style="85" customWidth="1"/>
    <col min="9475" max="9475" width="17" style="85" customWidth="1"/>
    <col min="9476" max="9477" width="16.140625" style="85" customWidth="1"/>
    <col min="9478" max="9478" width="14.5703125" style="85" customWidth="1"/>
    <col min="9479" max="9479" width="12.42578125" style="85" customWidth="1"/>
    <col min="9480" max="9480" width="12.85546875" style="85" customWidth="1"/>
    <col min="9481" max="9481" width="10.7109375" style="85" customWidth="1"/>
    <col min="9482" max="9483" width="10.140625" style="85" customWidth="1"/>
    <col min="9484" max="9484" width="15.85546875" style="85" customWidth="1"/>
    <col min="9485" max="9728" width="9.140625" style="85"/>
    <col min="9729" max="9729" width="15.5703125" style="85" customWidth="1"/>
    <col min="9730" max="9730" width="9.42578125" style="85" customWidth="1"/>
    <col min="9731" max="9731" width="17" style="85" customWidth="1"/>
    <col min="9732" max="9733" width="16.140625" style="85" customWidth="1"/>
    <col min="9734" max="9734" width="14.5703125" style="85" customWidth="1"/>
    <col min="9735" max="9735" width="12.42578125" style="85" customWidth="1"/>
    <col min="9736" max="9736" width="12.85546875" style="85" customWidth="1"/>
    <col min="9737" max="9737" width="10.7109375" style="85" customWidth="1"/>
    <col min="9738" max="9739" width="10.140625" style="85" customWidth="1"/>
    <col min="9740" max="9740" width="15.85546875" style="85" customWidth="1"/>
    <col min="9741" max="9984" width="9.140625" style="85"/>
    <col min="9985" max="9985" width="15.5703125" style="85" customWidth="1"/>
    <col min="9986" max="9986" width="9.42578125" style="85" customWidth="1"/>
    <col min="9987" max="9987" width="17" style="85" customWidth="1"/>
    <col min="9988" max="9989" width="16.140625" style="85" customWidth="1"/>
    <col min="9990" max="9990" width="14.5703125" style="85" customWidth="1"/>
    <col min="9991" max="9991" width="12.42578125" style="85" customWidth="1"/>
    <col min="9992" max="9992" width="12.85546875" style="85" customWidth="1"/>
    <col min="9993" max="9993" width="10.7109375" style="85" customWidth="1"/>
    <col min="9994" max="9995" width="10.140625" style="85" customWidth="1"/>
    <col min="9996" max="9996" width="15.85546875" style="85" customWidth="1"/>
    <col min="9997" max="10240" width="9.140625" style="85"/>
    <col min="10241" max="10241" width="15.5703125" style="85" customWidth="1"/>
    <col min="10242" max="10242" width="9.42578125" style="85" customWidth="1"/>
    <col min="10243" max="10243" width="17" style="85" customWidth="1"/>
    <col min="10244" max="10245" width="16.140625" style="85" customWidth="1"/>
    <col min="10246" max="10246" width="14.5703125" style="85" customWidth="1"/>
    <col min="10247" max="10247" width="12.42578125" style="85" customWidth="1"/>
    <col min="10248" max="10248" width="12.85546875" style="85" customWidth="1"/>
    <col min="10249" max="10249" width="10.7109375" style="85" customWidth="1"/>
    <col min="10250" max="10251" width="10.140625" style="85" customWidth="1"/>
    <col min="10252" max="10252" width="15.85546875" style="85" customWidth="1"/>
    <col min="10253" max="10496" width="9.140625" style="85"/>
    <col min="10497" max="10497" width="15.5703125" style="85" customWidth="1"/>
    <col min="10498" max="10498" width="9.42578125" style="85" customWidth="1"/>
    <col min="10499" max="10499" width="17" style="85" customWidth="1"/>
    <col min="10500" max="10501" width="16.140625" style="85" customWidth="1"/>
    <col min="10502" max="10502" width="14.5703125" style="85" customWidth="1"/>
    <col min="10503" max="10503" width="12.42578125" style="85" customWidth="1"/>
    <col min="10504" max="10504" width="12.85546875" style="85" customWidth="1"/>
    <col min="10505" max="10505" width="10.7109375" style="85" customWidth="1"/>
    <col min="10506" max="10507" width="10.140625" style="85" customWidth="1"/>
    <col min="10508" max="10508" width="15.85546875" style="85" customWidth="1"/>
    <col min="10509" max="10752" width="9.140625" style="85"/>
    <col min="10753" max="10753" width="15.5703125" style="85" customWidth="1"/>
    <col min="10754" max="10754" width="9.42578125" style="85" customWidth="1"/>
    <col min="10755" max="10755" width="17" style="85" customWidth="1"/>
    <col min="10756" max="10757" width="16.140625" style="85" customWidth="1"/>
    <col min="10758" max="10758" width="14.5703125" style="85" customWidth="1"/>
    <col min="10759" max="10759" width="12.42578125" style="85" customWidth="1"/>
    <col min="10760" max="10760" width="12.85546875" style="85" customWidth="1"/>
    <col min="10761" max="10761" width="10.7109375" style="85" customWidth="1"/>
    <col min="10762" max="10763" width="10.140625" style="85" customWidth="1"/>
    <col min="10764" max="10764" width="15.85546875" style="85" customWidth="1"/>
    <col min="10765" max="11008" width="9.140625" style="85"/>
    <col min="11009" max="11009" width="15.5703125" style="85" customWidth="1"/>
    <col min="11010" max="11010" width="9.42578125" style="85" customWidth="1"/>
    <col min="11011" max="11011" width="17" style="85" customWidth="1"/>
    <col min="11012" max="11013" width="16.140625" style="85" customWidth="1"/>
    <col min="11014" max="11014" width="14.5703125" style="85" customWidth="1"/>
    <col min="11015" max="11015" width="12.42578125" style="85" customWidth="1"/>
    <col min="11016" max="11016" width="12.85546875" style="85" customWidth="1"/>
    <col min="11017" max="11017" width="10.7109375" style="85" customWidth="1"/>
    <col min="11018" max="11019" width="10.140625" style="85" customWidth="1"/>
    <col min="11020" max="11020" width="15.85546875" style="85" customWidth="1"/>
    <col min="11021" max="11264" width="9.140625" style="85"/>
    <col min="11265" max="11265" width="15.5703125" style="85" customWidth="1"/>
    <col min="11266" max="11266" width="9.42578125" style="85" customWidth="1"/>
    <col min="11267" max="11267" width="17" style="85" customWidth="1"/>
    <col min="11268" max="11269" width="16.140625" style="85" customWidth="1"/>
    <col min="11270" max="11270" width="14.5703125" style="85" customWidth="1"/>
    <col min="11271" max="11271" width="12.42578125" style="85" customWidth="1"/>
    <col min="11272" max="11272" width="12.85546875" style="85" customWidth="1"/>
    <col min="11273" max="11273" width="10.7109375" style="85" customWidth="1"/>
    <col min="11274" max="11275" width="10.140625" style="85" customWidth="1"/>
    <col min="11276" max="11276" width="15.85546875" style="85" customWidth="1"/>
    <col min="11277" max="11520" width="9.140625" style="85"/>
    <col min="11521" max="11521" width="15.5703125" style="85" customWidth="1"/>
    <col min="11522" max="11522" width="9.42578125" style="85" customWidth="1"/>
    <col min="11523" max="11523" width="17" style="85" customWidth="1"/>
    <col min="11524" max="11525" width="16.140625" style="85" customWidth="1"/>
    <col min="11526" max="11526" width="14.5703125" style="85" customWidth="1"/>
    <col min="11527" max="11527" width="12.42578125" style="85" customWidth="1"/>
    <col min="11528" max="11528" width="12.85546875" style="85" customWidth="1"/>
    <col min="11529" max="11529" width="10.7109375" style="85" customWidth="1"/>
    <col min="11530" max="11531" width="10.140625" style="85" customWidth="1"/>
    <col min="11532" max="11532" width="15.85546875" style="85" customWidth="1"/>
    <col min="11533" max="11776" width="9.140625" style="85"/>
    <col min="11777" max="11777" width="15.5703125" style="85" customWidth="1"/>
    <col min="11778" max="11778" width="9.42578125" style="85" customWidth="1"/>
    <col min="11779" max="11779" width="17" style="85" customWidth="1"/>
    <col min="11780" max="11781" width="16.140625" style="85" customWidth="1"/>
    <col min="11782" max="11782" width="14.5703125" style="85" customWidth="1"/>
    <col min="11783" max="11783" width="12.42578125" style="85" customWidth="1"/>
    <col min="11784" max="11784" width="12.85546875" style="85" customWidth="1"/>
    <col min="11785" max="11785" width="10.7109375" style="85" customWidth="1"/>
    <col min="11786" max="11787" width="10.140625" style="85" customWidth="1"/>
    <col min="11788" max="11788" width="15.85546875" style="85" customWidth="1"/>
    <col min="11789" max="12032" width="9.140625" style="85"/>
    <col min="12033" max="12033" width="15.5703125" style="85" customWidth="1"/>
    <col min="12034" max="12034" width="9.42578125" style="85" customWidth="1"/>
    <col min="12035" max="12035" width="17" style="85" customWidth="1"/>
    <col min="12036" max="12037" width="16.140625" style="85" customWidth="1"/>
    <col min="12038" max="12038" width="14.5703125" style="85" customWidth="1"/>
    <col min="12039" max="12039" width="12.42578125" style="85" customWidth="1"/>
    <col min="12040" max="12040" width="12.85546875" style="85" customWidth="1"/>
    <col min="12041" max="12041" width="10.7109375" style="85" customWidth="1"/>
    <col min="12042" max="12043" width="10.140625" style="85" customWidth="1"/>
    <col min="12044" max="12044" width="15.85546875" style="85" customWidth="1"/>
    <col min="12045" max="12288" width="9.140625" style="85"/>
    <col min="12289" max="12289" width="15.5703125" style="85" customWidth="1"/>
    <col min="12290" max="12290" width="9.42578125" style="85" customWidth="1"/>
    <col min="12291" max="12291" width="17" style="85" customWidth="1"/>
    <col min="12292" max="12293" width="16.140625" style="85" customWidth="1"/>
    <col min="12294" max="12294" width="14.5703125" style="85" customWidth="1"/>
    <col min="12295" max="12295" width="12.42578125" style="85" customWidth="1"/>
    <col min="12296" max="12296" width="12.85546875" style="85" customWidth="1"/>
    <col min="12297" max="12297" width="10.7109375" style="85" customWidth="1"/>
    <col min="12298" max="12299" width="10.140625" style="85" customWidth="1"/>
    <col min="12300" max="12300" width="15.85546875" style="85" customWidth="1"/>
    <col min="12301" max="12544" width="9.140625" style="85"/>
    <col min="12545" max="12545" width="15.5703125" style="85" customWidth="1"/>
    <col min="12546" max="12546" width="9.42578125" style="85" customWidth="1"/>
    <col min="12547" max="12547" width="17" style="85" customWidth="1"/>
    <col min="12548" max="12549" width="16.140625" style="85" customWidth="1"/>
    <col min="12550" max="12550" width="14.5703125" style="85" customWidth="1"/>
    <col min="12551" max="12551" width="12.42578125" style="85" customWidth="1"/>
    <col min="12552" max="12552" width="12.85546875" style="85" customWidth="1"/>
    <col min="12553" max="12553" width="10.7109375" style="85" customWidth="1"/>
    <col min="12554" max="12555" width="10.140625" style="85" customWidth="1"/>
    <col min="12556" max="12556" width="15.85546875" style="85" customWidth="1"/>
    <col min="12557" max="12800" width="9.140625" style="85"/>
    <col min="12801" max="12801" width="15.5703125" style="85" customWidth="1"/>
    <col min="12802" max="12802" width="9.42578125" style="85" customWidth="1"/>
    <col min="12803" max="12803" width="17" style="85" customWidth="1"/>
    <col min="12804" max="12805" width="16.140625" style="85" customWidth="1"/>
    <col min="12806" max="12806" width="14.5703125" style="85" customWidth="1"/>
    <col min="12807" max="12807" width="12.42578125" style="85" customWidth="1"/>
    <col min="12808" max="12808" width="12.85546875" style="85" customWidth="1"/>
    <col min="12809" max="12809" width="10.7109375" style="85" customWidth="1"/>
    <col min="12810" max="12811" width="10.140625" style="85" customWidth="1"/>
    <col min="12812" max="12812" width="15.85546875" style="85" customWidth="1"/>
    <col min="12813" max="13056" width="9.140625" style="85"/>
    <col min="13057" max="13057" width="15.5703125" style="85" customWidth="1"/>
    <col min="13058" max="13058" width="9.42578125" style="85" customWidth="1"/>
    <col min="13059" max="13059" width="17" style="85" customWidth="1"/>
    <col min="13060" max="13061" width="16.140625" style="85" customWidth="1"/>
    <col min="13062" max="13062" width="14.5703125" style="85" customWidth="1"/>
    <col min="13063" max="13063" width="12.42578125" style="85" customWidth="1"/>
    <col min="13064" max="13064" width="12.85546875" style="85" customWidth="1"/>
    <col min="13065" max="13065" width="10.7109375" style="85" customWidth="1"/>
    <col min="13066" max="13067" width="10.140625" style="85" customWidth="1"/>
    <col min="13068" max="13068" width="15.85546875" style="85" customWidth="1"/>
    <col min="13069" max="13312" width="9.140625" style="85"/>
    <col min="13313" max="13313" width="15.5703125" style="85" customWidth="1"/>
    <col min="13314" max="13314" width="9.42578125" style="85" customWidth="1"/>
    <col min="13315" max="13315" width="17" style="85" customWidth="1"/>
    <col min="13316" max="13317" width="16.140625" style="85" customWidth="1"/>
    <col min="13318" max="13318" width="14.5703125" style="85" customWidth="1"/>
    <col min="13319" max="13319" width="12.42578125" style="85" customWidth="1"/>
    <col min="13320" max="13320" width="12.85546875" style="85" customWidth="1"/>
    <col min="13321" max="13321" width="10.7109375" style="85" customWidth="1"/>
    <col min="13322" max="13323" width="10.140625" style="85" customWidth="1"/>
    <col min="13324" max="13324" width="15.85546875" style="85" customWidth="1"/>
    <col min="13325" max="13568" width="9.140625" style="85"/>
    <col min="13569" max="13569" width="15.5703125" style="85" customWidth="1"/>
    <col min="13570" max="13570" width="9.42578125" style="85" customWidth="1"/>
    <col min="13571" max="13571" width="17" style="85" customWidth="1"/>
    <col min="13572" max="13573" width="16.140625" style="85" customWidth="1"/>
    <col min="13574" max="13574" width="14.5703125" style="85" customWidth="1"/>
    <col min="13575" max="13575" width="12.42578125" style="85" customWidth="1"/>
    <col min="13576" max="13576" width="12.85546875" style="85" customWidth="1"/>
    <col min="13577" max="13577" width="10.7109375" style="85" customWidth="1"/>
    <col min="13578" max="13579" width="10.140625" style="85" customWidth="1"/>
    <col min="13580" max="13580" width="15.85546875" style="85" customWidth="1"/>
    <col min="13581" max="13824" width="9.140625" style="85"/>
    <col min="13825" max="13825" width="15.5703125" style="85" customWidth="1"/>
    <col min="13826" max="13826" width="9.42578125" style="85" customWidth="1"/>
    <col min="13827" max="13827" width="17" style="85" customWidth="1"/>
    <col min="13828" max="13829" width="16.140625" style="85" customWidth="1"/>
    <col min="13830" max="13830" width="14.5703125" style="85" customWidth="1"/>
    <col min="13831" max="13831" width="12.42578125" style="85" customWidth="1"/>
    <col min="13832" max="13832" width="12.85546875" style="85" customWidth="1"/>
    <col min="13833" max="13833" width="10.7109375" style="85" customWidth="1"/>
    <col min="13834" max="13835" width="10.140625" style="85" customWidth="1"/>
    <col min="13836" max="13836" width="15.85546875" style="85" customWidth="1"/>
    <col min="13837" max="14080" width="9.140625" style="85"/>
    <col min="14081" max="14081" width="15.5703125" style="85" customWidth="1"/>
    <col min="14082" max="14082" width="9.42578125" style="85" customWidth="1"/>
    <col min="14083" max="14083" width="17" style="85" customWidth="1"/>
    <col min="14084" max="14085" width="16.140625" style="85" customWidth="1"/>
    <col min="14086" max="14086" width="14.5703125" style="85" customWidth="1"/>
    <col min="14087" max="14087" width="12.42578125" style="85" customWidth="1"/>
    <col min="14088" max="14088" width="12.85546875" style="85" customWidth="1"/>
    <col min="14089" max="14089" width="10.7109375" style="85" customWidth="1"/>
    <col min="14090" max="14091" width="10.140625" style="85" customWidth="1"/>
    <col min="14092" max="14092" width="15.85546875" style="85" customWidth="1"/>
    <col min="14093" max="14336" width="9.140625" style="85"/>
    <col min="14337" max="14337" width="15.5703125" style="85" customWidth="1"/>
    <col min="14338" max="14338" width="9.42578125" style="85" customWidth="1"/>
    <col min="14339" max="14339" width="17" style="85" customWidth="1"/>
    <col min="14340" max="14341" width="16.140625" style="85" customWidth="1"/>
    <col min="14342" max="14342" width="14.5703125" style="85" customWidth="1"/>
    <col min="14343" max="14343" width="12.42578125" style="85" customWidth="1"/>
    <col min="14344" max="14344" width="12.85546875" style="85" customWidth="1"/>
    <col min="14345" max="14345" width="10.7109375" style="85" customWidth="1"/>
    <col min="14346" max="14347" width="10.140625" style="85" customWidth="1"/>
    <col min="14348" max="14348" width="15.85546875" style="85" customWidth="1"/>
    <col min="14349" max="14592" width="9.140625" style="85"/>
    <col min="14593" max="14593" width="15.5703125" style="85" customWidth="1"/>
    <col min="14594" max="14594" width="9.42578125" style="85" customWidth="1"/>
    <col min="14595" max="14595" width="17" style="85" customWidth="1"/>
    <col min="14596" max="14597" width="16.140625" style="85" customWidth="1"/>
    <col min="14598" max="14598" width="14.5703125" style="85" customWidth="1"/>
    <col min="14599" max="14599" width="12.42578125" style="85" customWidth="1"/>
    <col min="14600" max="14600" width="12.85546875" style="85" customWidth="1"/>
    <col min="14601" max="14601" width="10.7109375" style="85" customWidth="1"/>
    <col min="14602" max="14603" width="10.140625" style="85" customWidth="1"/>
    <col min="14604" max="14604" width="15.85546875" style="85" customWidth="1"/>
    <col min="14605" max="14848" width="9.140625" style="85"/>
    <col min="14849" max="14849" width="15.5703125" style="85" customWidth="1"/>
    <col min="14850" max="14850" width="9.42578125" style="85" customWidth="1"/>
    <col min="14851" max="14851" width="17" style="85" customWidth="1"/>
    <col min="14852" max="14853" width="16.140625" style="85" customWidth="1"/>
    <col min="14854" max="14854" width="14.5703125" style="85" customWidth="1"/>
    <col min="14855" max="14855" width="12.42578125" style="85" customWidth="1"/>
    <col min="14856" max="14856" width="12.85546875" style="85" customWidth="1"/>
    <col min="14857" max="14857" width="10.7109375" style="85" customWidth="1"/>
    <col min="14858" max="14859" width="10.140625" style="85" customWidth="1"/>
    <col min="14860" max="14860" width="15.85546875" style="85" customWidth="1"/>
    <col min="14861" max="15104" width="9.140625" style="85"/>
    <col min="15105" max="15105" width="15.5703125" style="85" customWidth="1"/>
    <col min="15106" max="15106" width="9.42578125" style="85" customWidth="1"/>
    <col min="15107" max="15107" width="17" style="85" customWidth="1"/>
    <col min="15108" max="15109" width="16.140625" style="85" customWidth="1"/>
    <col min="15110" max="15110" width="14.5703125" style="85" customWidth="1"/>
    <col min="15111" max="15111" width="12.42578125" style="85" customWidth="1"/>
    <col min="15112" max="15112" width="12.85546875" style="85" customWidth="1"/>
    <col min="15113" max="15113" width="10.7109375" style="85" customWidth="1"/>
    <col min="15114" max="15115" width="10.140625" style="85" customWidth="1"/>
    <col min="15116" max="15116" width="15.85546875" style="85" customWidth="1"/>
    <col min="15117" max="15360" width="9.140625" style="85"/>
    <col min="15361" max="15361" width="15.5703125" style="85" customWidth="1"/>
    <col min="15362" max="15362" width="9.42578125" style="85" customWidth="1"/>
    <col min="15363" max="15363" width="17" style="85" customWidth="1"/>
    <col min="15364" max="15365" width="16.140625" style="85" customWidth="1"/>
    <col min="15366" max="15366" width="14.5703125" style="85" customWidth="1"/>
    <col min="15367" max="15367" width="12.42578125" style="85" customWidth="1"/>
    <col min="15368" max="15368" width="12.85546875" style="85" customWidth="1"/>
    <col min="15369" max="15369" width="10.7109375" style="85" customWidth="1"/>
    <col min="15370" max="15371" width="10.140625" style="85" customWidth="1"/>
    <col min="15372" max="15372" width="15.85546875" style="85" customWidth="1"/>
    <col min="15373" max="15616" width="9.140625" style="85"/>
    <col min="15617" max="15617" width="15.5703125" style="85" customWidth="1"/>
    <col min="15618" max="15618" width="9.42578125" style="85" customWidth="1"/>
    <col min="15619" max="15619" width="17" style="85" customWidth="1"/>
    <col min="15620" max="15621" width="16.140625" style="85" customWidth="1"/>
    <col min="15622" max="15622" width="14.5703125" style="85" customWidth="1"/>
    <col min="15623" max="15623" width="12.42578125" style="85" customWidth="1"/>
    <col min="15624" max="15624" width="12.85546875" style="85" customWidth="1"/>
    <col min="15625" max="15625" width="10.7109375" style="85" customWidth="1"/>
    <col min="15626" max="15627" width="10.140625" style="85" customWidth="1"/>
    <col min="15628" max="15628" width="15.85546875" style="85" customWidth="1"/>
    <col min="15629" max="15872" width="9.140625" style="85"/>
    <col min="15873" max="15873" width="15.5703125" style="85" customWidth="1"/>
    <col min="15874" max="15874" width="9.42578125" style="85" customWidth="1"/>
    <col min="15875" max="15875" width="17" style="85" customWidth="1"/>
    <col min="15876" max="15877" width="16.140625" style="85" customWidth="1"/>
    <col min="15878" max="15878" width="14.5703125" style="85" customWidth="1"/>
    <col min="15879" max="15879" width="12.42578125" style="85" customWidth="1"/>
    <col min="15880" max="15880" width="12.85546875" style="85" customWidth="1"/>
    <col min="15881" max="15881" width="10.7109375" style="85" customWidth="1"/>
    <col min="15882" max="15883" width="10.140625" style="85" customWidth="1"/>
    <col min="15884" max="15884" width="15.85546875" style="85" customWidth="1"/>
    <col min="15885" max="16128" width="9.140625" style="85"/>
    <col min="16129" max="16129" width="15.5703125" style="85" customWidth="1"/>
    <col min="16130" max="16130" width="9.42578125" style="85" customWidth="1"/>
    <col min="16131" max="16131" width="17" style="85" customWidth="1"/>
    <col min="16132" max="16133" width="16.140625" style="85" customWidth="1"/>
    <col min="16134" max="16134" width="14.5703125" style="85" customWidth="1"/>
    <col min="16135" max="16135" width="12.42578125" style="85" customWidth="1"/>
    <col min="16136" max="16136" width="12.85546875" style="85" customWidth="1"/>
    <col min="16137" max="16137" width="10.7109375" style="85" customWidth="1"/>
    <col min="16138" max="16139" width="10.140625" style="85" customWidth="1"/>
    <col min="16140" max="16140" width="15.85546875" style="85" customWidth="1"/>
    <col min="16141" max="16384" width="9.140625" style="85"/>
  </cols>
  <sheetData>
    <row r="1" spans="1:12" ht="30.75" customHeight="1" thickBot="1" x14ac:dyDescent="0.25">
      <c r="A1" s="238" t="s">
        <v>77</v>
      </c>
      <c r="B1" s="238"/>
      <c r="C1" s="238"/>
      <c r="D1" s="238"/>
      <c r="E1" s="238"/>
      <c r="F1" s="238"/>
      <c r="G1" s="238"/>
    </row>
    <row r="2" spans="1:12" s="91" customFormat="1" ht="50.25" customHeight="1" x14ac:dyDescent="0.2">
      <c r="A2" s="86" t="s">
        <v>78</v>
      </c>
      <c r="B2" s="87" t="s">
        <v>79</v>
      </c>
      <c r="C2" s="88" t="s">
        <v>80</v>
      </c>
      <c r="D2" s="88" t="s">
        <v>81</v>
      </c>
      <c r="E2" s="88"/>
      <c r="F2" s="88" t="s">
        <v>82</v>
      </c>
      <c r="G2" s="88" t="s">
        <v>83</v>
      </c>
      <c r="H2" s="88" t="s">
        <v>84</v>
      </c>
      <c r="I2" s="88" t="s">
        <v>85</v>
      </c>
      <c r="J2" s="88" t="s">
        <v>86</v>
      </c>
      <c r="K2" s="89" t="s">
        <v>87</v>
      </c>
      <c r="L2" s="90" t="s">
        <v>88</v>
      </c>
    </row>
    <row r="3" spans="1:12" x14ac:dyDescent="0.2">
      <c r="A3" s="92">
        <v>630</v>
      </c>
      <c r="B3" s="93">
        <v>900</v>
      </c>
      <c r="C3" s="94">
        <f t="shared" ref="C3:C10" si="0">A3*2/3*3.14</f>
        <v>1318.8</v>
      </c>
      <c r="D3" s="94">
        <f t="shared" ref="D3:D10" si="1">A3*3.14</f>
        <v>1978.2</v>
      </c>
      <c r="E3" s="94"/>
      <c r="F3" s="94">
        <f t="shared" ref="F3:F10" si="2">((2*3.14*(B3/2))/4)+400</f>
        <v>1106.5</v>
      </c>
      <c r="G3" s="94">
        <f t="shared" ref="G3:G10" si="3">((2*3.14*(B3+(A3/2)/2))/4)+400</f>
        <v>2060.2750000000001</v>
      </c>
      <c r="H3" s="94">
        <f t="shared" ref="H3:H10" si="4">((F3*2+G3)/3)</f>
        <v>1424.425</v>
      </c>
      <c r="I3" s="95">
        <v>9</v>
      </c>
      <c r="J3" s="96">
        <f t="shared" ref="J3:J10" si="5">C3*H3/10000</f>
        <v>187.85316900000001</v>
      </c>
      <c r="K3" s="97">
        <f t="shared" ref="K3:K10" si="6">D3*H3/10000</f>
        <v>281.77975350000003</v>
      </c>
      <c r="L3" s="97">
        <f t="shared" ref="L3:L10" si="7">SUM(J3*I3)</f>
        <v>1690.678521</v>
      </c>
    </row>
    <row r="4" spans="1:12" x14ac:dyDescent="0.2">
      <c r="A4" s="92">
        <v>530</v>
      </c>
      <c r="B4" s="93">
        <v>750</v>
      </c>
      <c r="C4" s="94">
        <f t="shared" si="0"/>
        <v>1109.4666666666667</v>
      </c>
      <c r="D4" s="94">
        <f t="shared" si="1"/>
        <v>1664.2</v>
      </c>
      <c r="E4" s="94"/>
      <c r="F4" s="94">
        <f t="shared" si="2"/>
        <v>988.75</v>
      </c>
      <c r="G4" s="94">
        <f t="shared" si="3"/>
        <v>1785.5250000000001</v>
      </c>
      <c r="H4" s="94">
        <f t="shared" si="4"/>
        <v>1254.3416666666667</v>
      </c>
      <c r="I4" s="95">
        <v>3</v>
      </c>
      <c r="J4" s="96">
        <f t="shared" si="5"/>
        <v>139.16502677777777</v>
      </c>
      <c r="K4" s="97">
        <f t="shared" si="6"/>
        <v>208.74754016666668</v>
      </c>
      <c r="L4" s="97">
        <f t="shared" si="7"/>
        <v>417.49508033333331</v>
      </c>
    </row>
    <row r="5" spans="1:12" x14ac:dyDescent="0.2">
      <c r="A5" s="98">
        <v>426</v>
      </c>
      <c r="B5" s="99">
        <v>600</v>
      </c>
      <c r="C5" s="97">
        <f t="shared" si="0"/>
        <v>891.76</v>
      </c>
      <c r="D5" s="97">
        <f t="shared" si="1"/>
        <v>1337.64</v>
      </c>
      <c r="E5" s="97"/>
      <c r="F5" s="97">
        <f t="shared" si="2"/>
        <v>871</v>
      </c>
      <c r="G5" s="94">
        <f t="shared" si="3"/>
        <v>1509.2050000000002</v>
      </c>
      <c r="H5" s="94">
        <f t="shared" si="4"/>
        <v>1083.7349999999999</v>
      </c>
      <c r="I5" s="95">
        <v>1</v>
      </c>
      <c r="J5" s="96">
        <f t="shared" si="5"/>
        <v>96.643152360000002</v>
      </c>
      <c r="K5" s="97">
        <f t="shared" si="6"/>
        <v>144.96472853999998</v>
      </c>
      <c r="L5" s="97">
        <f t="shared" si="7"/>
        <v>96.643152360000002</v>
      </c>
    </row>
    <row r="6" spans="1:12" x14ac:dyDescent="0.2">
      <c r="A6" s="98">
        <v>325</v>
      </c>
      <c r="B6" s="99">
        <v>450</v>
      </c>
      <c r="C6" s="97">
        <f t="shared" si="0"/>
        <v>680.33333333333337</v>
      </c>
      <c r="D6" s="97">
        <f t="shared" si="1"/>
        <v>1020.5</v>
      </c>
      <c r="E6" s="97"/>
      <c r="F6" s="97">
        <f t="shared" si="2"/>
        <v>753.25</v>
      </c>
      <c r="G6" s="94">
        <f t="shared" si="3"/>
        <v>1234.0625</v>
      </c>
      <c r="H6" s="94">
        <f t="shared" si="4"/>
        <v>913.52083333333337</v>
      </c>
      <c r="I6" s="95">
        <v>1</v>
      </c>
      <c r="J6" s="96">
        <f t="shared" si="5"/>
        <v>62.149867361111113</v>
      </c>
      <c r="K6" s="97">
        <f t="shared" si="6"/>
        <v>93.22480104166668</v>
      </c>
      <c r="L6" s="97">
        <f t="shared" si="7"/>
        <v>62.149867361111113</v>
      </c>
    </row>
    <row r="7" spans="1:12" x14ac:dyDescent="0.2">
      <c r="A7" s="98">
        <v>273</v>
      </c>
      <c r="B7" s="99">
        <v>375</v>
      </c>
      <c r="C7" s="97">
        <f t="shared" si="0"/>
        <v>571.48</v>
      </c>
      <c r="D7" s="97">
        <f t="shared" si="1"/>
        <v>857.22</v>
      </c>
      <c r="E7" s="97"/>
      <c r="F7" s="97">
        <f t="shared" si="2"/>
        <v>694.375</v>
      </c>
      <c r="G7" s="94">
        <f t="shared" si="3"/>
        <v>1095.9025000000001</v>
      </c>
      <c r="H7" s="94">
        <f t="shared" si="4"/>
        <v>828.21750000000009</v>
      </c>
      <c r="I7" s="95">
        <v>0</v>
      </c>
      <c r="J7" s="96">
        <f t="shared" si="5"/>
        <v>47.330973690000008</v>
      </c>
      <c r="K7" s="97">
        <f t="shared" si="6"/>
        <v>70.996460535000011</v>
      </c>
      <c r="L7" s="97">
        <f t="shared" si="7"/>
        <v>0</v>
      </c>
    </row>
    <row r="8" spans="1:12" x14ac:dyDescent="0.2">
      <c r="A8" s="98">
        <v>219</v>
      </c>
      <c r="B8" s="99">
        <v>300</v>
      </c>
      <c r="C8" s="97">
        <f t="shared" si="0"/>
        <v>458.44</v>
      </c>
      <c r="D8" s="97">
        <f t="shared" si="1"/>
        <v>687.66000000000008</v>
      </c>
      <c r="E8" s="97"/>
      <c r="F8" s="97">
        <f t="shared" si="2"/>
        <v>635.5</v>
      </c>
      <c r="G8" s="94">
        <f t="shared" si="3"/>
        <v>956.95749999999998</v>
      </c>
      <c r="H8" s="94">
        <f t="shared" si="4"/>
        <v>742.65250000000003</v>
      </c>
      <c r="I8" s="95">
        <v>0</v>
      </c>
      <c r="J8" s="96">
        <f t="shared" si="5"/>
        <v>34.046161210000001</v>
      </c>
      <c r="K8" s="97">
        <f t="shared" si="6"/>
        <v>51.069241815000012</v>
      </c>
      <c r="L8" s="97">
        <f t="shared" si="7"/>
        <v>0</v>
      </c>
    </row>
    <row r="9" spans="1:12" x14ac:dyDescent="0.2">
      <c r="A9" s="98">
        <v>159</v>
      </c>
      <c r="B9" s="99">
        <v>225</v>
      </c>
      <c r="C9" s="97">
        <f t="shared" si="0"/>
        <v>332.84000000000003</v>
      </c>
      <c r="D9" s="97">
        <f t="shared" si="1"/>
        <v>499.26000000000005</v>
      </c>
      <c r="E9" s="97"/>
      <c r="F9" s="97">
        <f t="shared" si="2"/>
        <v>576.625</v>
      </c>
      <c r="G9" s="94">
        <f t="shared" si="3"/>
        <v>815.65750000000003</v>
      </c>
      <c r="H9" s="94">
        <f t="shared" si="4"/>
        <v>656.30250000000001</v>
      </c>
      <c r="I9" s="95">
        <v>1</v>
      </c>
      <c r="J9" s="96">
        <f t="shared" si="5"/>
        <v>21.844372410000002</v>
      </c>
      <c r="K9" s="97">
        <f t="shared" si="6"/>
        <v>32.766558615000008</v>
      </c>
      <c r="L9" s="97">
        <f t="shared" si="7"/>
        <v>21.844372410000002</v>
      </c>
    </row>
    <row r="10" spans="1:12" x14ac:dyDescent="0.2">
      <c r="A10" s="98">
        <v>133</v>
      </c>
      <c r="B10" s="99">
        <v>190</v>
      </c>
      <c r="C10" s="97">
        <f t="shared" si="0"/>
        <v>278.41333333333336</v>
      </c>
      <c r="D10" s="97">
        <f t="shared" si="1"/>
        <v>417.62</v>
      </c>
      <c r="E10" s="97"/>
      <c r="F10" s="97">
        <f t="shared" si="2"/>
        <v>549.15</v>
      </c>
      <c r="G10" s="94">
        <f t="shared" si="3"/>
        <v>750.50250000000005</v>
      </c>
      <c r="H10" s="94">
        <f t="shared" si="4"/>
        <v>616.26750000000004</v>
      </c>
      <c r="I10" s="95">
        <v>0</v>
      </c>
      <c r="J10" s="96">
        <f t="shared" si="5"/>
        <v>17.157708890000002</v>
      </c>
      <c r="K10" s="97">
        <f t="shared" si="6"/>
        <v>25.736563335000003</v>
      </c>
      <c r="L10" s="97">
        <f t="shared" si="7"/>
        <v>0</v>
      </c>
    </row>
    <row r="11" spans="1:12" x14ac:dyDescent="0.2">
      <c r="A11" s="100"/>
      <c r="B11" s="101"/>
      <c r="C11" s="102"/>
      <c r="D11" s="102"/>
      <c r="E11" s="102"/>
      <c r="F11" s="102"/>
      <c r="G11" s="102"/>
      <c r="H11" s="102"/>
      <c r="I11" s="102"/>
      <c r="J11" s="102"/>
      <c r="K11" s="102"/>
      <c r="L11" s="103">
        <f>SUM(L3:L10)</f>
        <v>2288.8109934644444</v>
      </c>
    </row>
    <row r="12" spans="1:12" x14ac:dyDescent="0.2">
      <c r="A12" s="100"/>
      <c r="B12" s="101"/>
      <c r="C12" s="102"/>
      <c r="D12" s="102"/>
      <c r="E12" s="102"/>
      <c r="F12" s="102"/>
      <c r="G12" s="102"/>
      <c r="H12" s="102"/>
      <c r="I12" s="102"/>
      <c r="J12" s="102"/>
      <c r="K12" s="102"/>
      <c r="L12" s="104"/>
    </row>
    <row r="13" spans="1:12" x14ac:dyDescent="0.2">
      <c r="A13" s="238" t="s">
        <v>96</v>
      </c>
      <c r="B13" s="238"/>
      <c r="C13" s="238"/>
      <c r="D13" s="238"/>
      <c r="E13" s="238"/>
      <c r="F13" s="238"/>
      <c r="G13" s="238"/>
    </row>
    <row r="14" spans="1:12" x14ac:dyDescent="0.2">
      <c r="A14" s="238"/>
      <c r="B14" s="238"/>
      <c r="C14" s="238"/>
      <c r="D14" s="238"/>
      <c r="E14" s="238"/>
      <c r="F14" s="238"/>
      <c r="G14" s="238"/>
    </row>
    <row r="15" spans="1:12" ht="13.5" thickBot="1" x14ac:dyDescent="0.25">
      <c r="A15" s="238"/>
      <c r="B15" s="238"/>
      <c r="C15" s="238"/>
      <c r="D15" s="238"/>
      <c r="E15" s="238"/>
      <c r="F15" s="238"/>
      <c r="G15" s="238"/>
    </row>
    <row r="16" spans="1:12" ht="45" x14ac:dyDescent="0.2">
      <c r="A16" s="86" t="s">
        <v>90</v>
      </c>
      <c r="B16" s="87" t="s">
        <v>91</v>
      </c>
      <c r="C16" s="88" t="s">
        <v>92</v>
      </c>
      <c r="D16" s="88" t="s">
        <v>93</v>
      </c>
      <c r="E16" s="88" t="s">
        <v>97</v>
      </c>
      <c r="F16" s="88" t="s">
        <v>94</v>
      </c>
      <c r="G16" s="88" t="s">
        <v>95</v>
      </c>
      <c r="H16" s="108" t="s">
        <v>88</v>
      </c>
    </row>
    <row r="17" spans="1:12" x14ac:dyDescent="0.2">
      <c r="A17" s="92">
        <v>630</v>
      </c>
      <c r="B17" s="93">
        <v>8</v>
      </c>
      <c r="C17" s="107">
        <f>B17*2.5+40</f>
        <v>60</v>
      </c>
      <c r="D17" s="94">
        <f>PI()*(A17)</f>
        <v>1979.2033717615698</v>
      </c>
      <c r="E17" s="94">
        <v>10</v>
      </c>
      <c r="F17" s="109">
        <f>D17*(C17*2)/10000</f>
        <v>23.750440461138837</v>
      </c>
      <c r="G17" s="110"/>
      <c r="H17" s="94">
        <f>SUM(E17*F17)</f>
        <v>237.50440461138837</v>
      </c>
    </row>
    <row r="18" spans="1:12" x14ac:dyDescent="0.2">
      <c r="A18" s="92">
        <v>0</v>
      </c>
      <c r="B18" s="93">
        <v>13</v>
      </c>
      <c r="C18" s="107">
        <f>B18*2.5+40</f>
        <v>72.5</v>
      </c>
      <c r="D18" s="94">
        <f>PI()*(A18)</f>
        <v>0</v>
      </c>
      <c r="E18" s="94">
        <v>0</v>
      </c>
      <c r="F18" s="109">
        <f>D18*(C18*2)/10000</f>
        <v>0</v>
      </c>
      <c r="G18" s="110"/>
      <c r="H18" s="94">
        <f>SUM(E18*F18)</f>
        <v>0</v>
      </c>
    </row>
    <row r="19" spans="1:12" x14ac:dyDescent="0.2">
      <c r="A19" s="92">
        <v>0</v>
      </c>
      <c r="B19" s="93">
        <v>10</v>
      </c>
      <c r="C19" s="107">
        <f>B19*2.5+40</f>
        <v>65</v>
      </c>
      <c r="D19" s="94">
        <f>PI()*(A19)</f>
        <v>0</v>
      </c>
      <c r="E19" s="94">
        <v>0</v>
      </c>
      <c r="F19" s="109">
        <f>D19*(C19*2)/10000</f>
        <v>0</v>
      </c>
      <c r="G19" s="110"/>
      <c r="H19" s="94">
        <f>SUM(E19*F19)</f>
        <v>0</v>
      </c>
    </row>
    <row r="20" spans="1:12" x14ac:dyDescent="0.2">
      <c r="A20" s="92">
        <v>0</v>
      </c>
      <c r="B20" s="93">
        <v>11</v>
      </c>
      <c r="C20" s="107">
        <f>B20*2.5+40</f>
        <v>67.5</v>
      </c>
      <c r="D20" s="94">
        <f>PI()*(A20)</f>
        <v>0</v>
      </c>
      <c r="E20" s="94">
        <v>0</v>
      </c>
      <c r="F20" s="109">
        <f>D20*(C20*2)/10000</f>
        <v>0</v>
      </c>
      <c r="G20" s="110"/>
      <c r="H20" s="94">
        <f>SUM(E20*F20)</f>
        <v>0</v>
      </c>
    </row>
    <row r="21" spans="1:12" x14ac:dyDescent="0.2">
      <c r="H21" s="111">
        <f>SUM(H14:H20)</f>
        <v>237.50440461138837</v>
      </c>
    </row>
    <row r="22" spans="1:12" x14ac:dyDescent="0.2">
      <c r="A22" s="100"/>
      <c r="B22" s="101"/>
      <c r="C22" s="102"/>
      <c r="D22" s="102"/>
      <c r="E22" s="102"/>
      <c r="F22" s="102"/>
      <c r="G22" s="102"/>
      <c r="H22" s="102"/>
      <c r="I22" s="102"/>
      <c r="J22" s="102"/>
      <c r="K22" s="102"/>
      <c r="L22" s="104"/>
    </row>
    <row r="23" spans="1:12" hidden="1" x14ac:dyDescent="0.2">
      <c r="A23" s="238" t="s">
        <v>89</v>
      </c>
      <c r="B23" s="238"/>
      <c r="C23" s="238"/>
      <c r="D23" s="238"/>
      <c r="E23" s="238"/>
      <c r="F23" s="238"/>
      <c r="G23" s="238"/>
    </row>
    <row r="24" spans="1:12" hidden="1" x14ac:dyDescent="0.2">
      <c r="A24" s="238"/>
      <c r="B24" s="238"/>
      <c r="C24" s="238"/>
      <c r="D24" s="238"/>
      <c r="E24" s="238"/>
      <c r="F24" s="238"/>
      <c r="G24" s="238"/>
    </row>
    <row r="25" spans="1:12" hidden="1" x14ac:dyDescent="0.2">
      <c r="A25" s="238"/>
      <c r="B25" s="238"/>
      <c r="C25" s="238"/>
      <c r="D25" s="238"/>
      <c r="E25" s="238"/>
      <c r="F25" s="238"/>
      <c r="G25" s="238"/>
    </row>
    <row r="26" spans="1:12" s="91" customFormat="1" ht="47.25" hidden="1" customHeight="1" x14ac:dyDescent="0.2">
      <c r="A26" s="86" t="s">
        <v>90</v>
      </c>
      <c r="B26" s="87" t="s">
        <v>91</v>
      </c>
      <c r="C26" s="88" t="s">
        <v>92</v>
      </c>
      <c r="D26" s="88" t="s">
        <v>93</v>
      </c>
      <c r="E26" s="88"/>
      <c r="F26" s="88" t="s">
        <v>94</v>
      </c>
      <c r="G26" s="105" t="s">
        <v>95</v>
      </c>
      <c r="H26" s="106"/>
      <c r="I26" s="106"/>
    </row>
    <row r="27" spans="1:12" hidden="1" x14ac:dyDescent="0.2">
      <c r="A27" s="92">
        <v>133</v>
      </c>
      <c r="B27" s="93">
        <v>10</v>
      </c>
      <c r="C27" s="107">
        <v>40</v>
      </c>
      <c r="D27" s="94">
        <f t="shared" ref="D27:D51" si="8">PI()*(A27)</f>
        <v>417.83182292744249</v>
      </c>
      <c r="E27" s="94"/>
      <c r="F27" s="94">
        <f t="shared" ref="F27:F51" si="9">D27*(B27+C27*2)/10000</f>
        <v>3.7604864063469825</v>
      </c>
      <c r="G27" s="94">
        <f>((((A27+40)*PI()/2)^2-(A27/2*PI())^2)+PI()*A27*(20+B27))/10000</f>
        <v>4.27359441551567</v>
      </c>
    </row>
    <row r="28" spans="1:12" hidden="1" x14ac:dyDescent="0.2">
      <c r="A28" s="92">
        <v>133</v>
      </c>
      <c r="B28" s="93">
        <v>15</v>
      </c>
      <c r="C28" s="107">
        <v>40</v>
      </c>
      <c r="D28" s="94">
        <f t="shared" si="8"/>
        <v>417.83182292744249</v>
      </c>
      <c r="E28" s="94"/>
      <c r="F28" s="94">
        <f t="shared" si="9"/>
        <v>3.9694023178107041</v>
      </c>
      <c r="G28" s="94">
        <f t="shared" ref="G28:G51" si="10">((((A28+40)*PI()/2)^2-(A28/2*PI())^2)+PI()*A28*(20+B28))/10000</f>
        <v>4.4825103269793916</v>
      </c>
    </row>
    <row r="29" spans="1:12" hidden="1" x14ac:dyDescent="0.2">
      <c r="A29" s="92">
        <v>133</v>
      </c>
      <c r="B29" s="93">
        <v>13</v>
      </c>
      <c r="C29" s="107">
        <v>40</v>
      </c>
      <c r="D29" s="94">
        <f t="shared" si="8"/>
        <v>417.83182292744249</v>
      </c>
      <c r="E29" s="94"/>
      <c r="F29" s="94">
        <f t="shared" si="9"/>
        <v>3.8858359532252149</v>
      </c>
      <c r="G29" s="94">
        <f t="shared" si="10"/>
        <v>4.3989439623939033</v>
      </c>
    </row>
    <row r="30" spans="1:12" hidden="1" x14ac:dyDescent="0.2">
      <c r="A30" s="92">
        <v>194</v>
      </c>
      <c r="B30" s="93">
        <v>15</v>
      </c>
      <c r="C30" s="107">
        <v>40</v>
      </c>
      <c r="D30" s="94">
        <f t="shared" si="8"/>
        <v>609.46897479641984</v>
      </c>
      <c r="E30" s="94"/>
      <c r="F30" s="94">
        <f t="shared" si="9"/>
        <v>5.7899552605659883</v>
      </c>
      <c r="G30" s="94">
        <f t="shared" si="10"/>
        <v>6.3573320954537147</v>
      </c>
      <c r="H30" s="85"/>
      <c r="I30" s="85"/>
    </row>
    <row r="31" spans="1:12" hidden="1" x14ac:dyDescent="0.2">
      <c r="A31" s="92">
        <v>159</v>
      </c>
      <c r="B31" s="93">
        <v>13</v>
      </c>
      <c r="C31" s="107">
        <v>40</v>
      </c>
      <c r="D31" s="94">
        <f t="shared" si="8"/>
        <v>499.51323192077712</v>
      </c>
      <c r="E31" s="94"/>
      <c r="F31" s="94">
        <f t="shared" si="9"/>
        <v>4.645473056863227</v>
      </c>
      <c r="G31" s="94">
        <f t="shared" si="10"/>
        <v>5.1817120409285549</v>
      </c>
      <c r="H31" s="85"/>
      <c r="I31" s="85"/>
    </row>
    <row r="32" spans="1:12" hidden="1" x14ac:dyDescent="0.2">
      <c r="A32" s="92">
        <v>159</v>
      </c>
      <c r="B32" s="93">
        <v>17</v>
      </c>
      <c r="C32" s="107">
        <v>40</v>
      </c>
      <c r="D32" s="94">
        <f t="shared" si="8"/>
        <v>499.51323192077712</v>
      </c>
      <c r="E32" s="94"/>
      <c r="F32" s="94">
        <f t="shared" si="9"/>
        <v>4.8452783496315384</v>
      </c>
      <c r="G32" s="94">
        <f t="shared" si="10"/>
        <v>5.3815173336968654</v>
      </c>
      <c r="H32" s="85"/>
      <c r="I32" s="85"/>
    </row>
    <row r="33" spans="1:9" hidden="1" x14ac:dyDescent="0.2">
      <c r="A33" s="92">
        <v>159</v>
      </c>
      <c r="B33" s="93">
        <v>20</v>
      </c>
      <c r="C33" s="107">
        <v>40</v>
      </c>
      <c r="D33" s="94">
        <f t="shared" si="8"/>
        <v>499.51323192077712</v>
      </c>
      <c r="E33" s="94"/>
      <c r="F33" s="94">
        <f t="shared" si="9"/>
        <v>4.9951323192077712</v>
      </c>
      <c r="G33" s="94">
        <f t="shared" si="10"/>
        <v>5.5313713032730982</v>
      </c>
      <c r="H33" s="85"/>
      <c r="I33" s="85"/>
    </row>
    <row r="34" spans="1:9" hidden="1" x14ac:dyDescent="0.2">
      <c r="A34" s="92">
        <v>159</v>
      </c>
      <c r="B34" s="93">
        <v>10</v>
      </c>
      <c r="C34" s="107">
        <v>40</v>
      </c>
      <c r="D34" s="94">
        <f t="shared" si="8"/>
        <v>499.51323192077712</v>
      </c>
      <c r="E34" s="94"/>
      <c r="F34" s="94">
        <f t="shared" si="9"/>
        <v>4.4956190872869941</v>
      </c>
      <c r="G34" s="94">
        <f t="shared" si="10"/>
        <v>5.031858071352322</v>
      </c>
      <c r="H34" s="85"/>
      <c r="I34" s="85"/>
    </row>
    <row r="35" spans="1:9" hidden="1" x14ac:dyDescent="0.2">
      <c r="A35" s="92">
        <v>219</v>
      </c>
      <c r="B35" s="93">
        <v>10</v>
      </c>
      <c r="C35" s="107">
        <v>40</v>
      </c>
      <c r="D35" s="94">
        <f t="shared" si="8"/>
        <v>688.00879113616475</v>
      </c>
      <c r="E35" s="94"/>
      <c r="F35" s="94">
        <f t="shared" si="9"/>
        <v>6.1920791202254826</v>
      </c>
      <c r="G35" s="94">
        <f t="shared" si="10"/>
        <v>6.7816972771292043</v>
      </c>
      <c r="H35" s="85"/>
      <c r="I35" s="85"/>
    </row>
    <row r="36" spans="1:9" hidden="1" x14ac:dyDescent="0.2">
      <c r="A36" s="92">
        <v>219</v>
      </c>
      <c r="B36" s="93">
        <v>10</v>
      </c>
      <c r="C36" s="107">
        <v>40</v>
      </c>
      <c r="D36" s="94">
        <f t="shared" si="8"/>
        <v>688.00879113616475</v>
      </c>
      <c r="E36" s="94"/>
      <c r="F36" s="94">
        <f t="shared" si="9"/>
        <v>6.1920791202254826</v>
      </c>
      <c r="G36" s="94">
        <f t="shared" si="10"/>
        <v>6.7816972771292043</v>
      </c>
      <c r="H36" s="85"/>
      <c r="I36" s="85"/>
    </row>
    <row r="37" spans="1:9" hidden="1" x14ac:dyDescent="0.2">
      <c r="A37" s="92">
        <v>219</v>
      </c>
      <c r="B37" s="93">
        <v>10</v>
      </c>
      <c r="C37" s="107">
        <v>40</v>
      </c>
      <c r="D37" s="94">
        <f t="shared" si="8"/>
        <v>688.00879113616475</v>
      </c>
      <c r="E37" s="94"/>
      <c r="F37" s="94">
        <f t="shared" si="9"/>
        <v>6.1920791202254826</v>
      </c>
      <c r="G37" s="94">
        <f t="shared" si="10"/>
        <v>6.7816972771292043</v>
      </c>
      <c r="H37" s="85"/>
      <c r="I37" s="85"/>
    </row>
    <row r="38" spans="1:9" hidden="1" x14ac:dyDescent="0.2">
      <c r="A38" s="92">
        <v>273</v>
      </c>
      <c r="B38" s="93">
        <v>10</v>
      </c>
      <c r="C38" s="107">
        <v>40</v>
      </c>
      <c r="D38" s="94">
        <f t="shared" si="8"/>
        <v>857.65479443001357</v>
      </c>
      <c r="E38" s="94"/>
      <c r="F38" s="94">
        <f t="shared" si="9"/>
        <v>7.7188931498701221</v>
      </c>
      <c r="G38" s="94">
        <f t="shared" si="10"/>
        <v>8.3565525623284014</v>
      </c>
      <c r="H38" s="85"/>
      <c r="I38" s="85"/>
    </row>
    <row r="39" spans="1:9" hidden="1" x14ac:dyDescent="0.2">
      <c r="A39" s="92">
        <v>273</v>
      </c>
      <c r="B39" s="93">
        <v>10</v>
      </c>
      <c r="C39" s="107">
        <v>40</v>
      </c>
      <c r="D39" s="94">
        <f t="shared" si="8"/>
        <v>857.65479443001357</v>
      </c>
      <c r="E39" s="94"/>
      <c r="F39" s="94">
        <f t="shared" si="9"/>
        <v>7.7188931498701221</v>
      </c>
      <c r="G39" s="94">
        <f t="shared" si="10"/>
        <v>8.3565525623284014</v>
      </c>
      <c r="H39" s="85"/>
      <c r="I39" s="85"/>
    </row>
    <row r="40" spans="1:9" hidden="1" x14ac:dyDescent="0.2">
      <c r="A40" s="92">
        <v>273</v>
      </c>
      <c r="B40" s="93">
        <v>10</v>
      </c>
      <c r="C40" s="107">
        <v>40</v>
      </c>
      <c r="D40" s="94">
        <f t="shared" si="8"/>
        <v>857.65479443001357</v>
      </c>
      <c r="E40" s="94"/>
      <c r="F40" s="94">
        <f t="shared" si="9"/>
        <v>7.7188931498701221</v>
      </c>
      <c r="G40" s="94">
        <f t="shared" si="10"/>
        <v>8.3565525623284014</v>
      </c>
      <c r="H40" s="85"/>
      <c r="I40" s="85"/>
    </row>
    <row r="41" spans="1:9" hidden="1" x14ac:dyDescent="0.2">
      <c r="A41" s="92">
        <v>325</v>
      </c>
      <c r="B41" s="93">
        <v>25</v>
      </c>
      <c r="C41" s="107">
        <v>40</v>
      </c>
      <c r="D41" s="94">
        <f t="shared" si="8"/>
        <v>1021.0176124166827</v>
      </c>
      <c r="E41" s="94"/>
      <c r="F41" s="94">
        <f t="shared" si="9"/>
        <v>10.720684930375169</v>
      </c>
      <c r="G41" s="94">
        <f t="shared" si="10"/>
        <v>11.404606292626738</v>
      </c>
      <c r="H41" s="85"/>
      <c r="I41" s="85"/>
    </row>
    <row r="42" spans="1:9" hidden="1" x14ac:dyDescent="0.2">
      <c r="A42" s="92">
        <v>325</v>
      </c>
      <c r="B42" s="93">
        <v>36</v>
      </c>
      <c r="C42" s="107">
        <v>40</v>
      </c>
      <c r="D42" s="94">
        <f t="shared" si="8"/>
        <v>1021.0176124166827</v>
      </c>
      <c r="E42" s="94"/>
      <c r="F42" s="94">
        <f t="shared" si="9"/>
        <v>11.843804304033519</v>
      </c>
      <c r="G42" s="94">
        <f t="shared" si="10"/>
        <v>12.527725666285091</v>
      </c>
      <c r="H42" s="85"/>
      <c r="I42" s="85"/>
    </row>
    <row r="43" spans="1:9" hidden="1" x14ac:dyDescent="0.2">
      <c r="A43" s="92">
        <v>325</v>
      </c>
      <c r="B43" s="93">
        <v>24</v>
      </c>
      <c r="C43" s="107">
        <v>40</v>
      </c>
      <c r="D43" s="94">
        <f t="shared" si="8"/>
        <v>1021.0176124166827</v>
      </c>
      <c r="E43" s="94"/>
      <c r="F43" s="94">
        <f t="shared" si="9"/>
        <v>10.618583169133499</v>
      </c>
      <c r="G43" s="94">
        <f t="shared" si="10"/>
        <v>11.302504531385072</v>
      </c>
      <c r="H43" s="85"/>
      <c r="I43" s="85"/>
    </row>
    <row r="44" spans="1:9" hidden="1" x14ac:dyDescent="0.2">
      <c r="A44" s="92">
        <v>377</v>
      </c>
      <c r="B44" s="93">
        <v>45</v>
      </c>
      <c r="C44" s="107">
        <v>40</v>
      </c>
      <c r="D44" s="94">
        <f t="shared" si="8"/>
        <v>1184.380430403352</v>
      </c>
      <c r="E44" s="94"/>
      <c r="F44" s="94">
        <f t="shared" si="9"/>
        <v>14.8047553800419</v>
      </c>
      <c r="G44" s="94">
        <f t="shared" si="10"/>
        <v>15.534938692086744</v>
      </c>
      <c r="H44" s="85"/>
      <c r="I44" s="85"/>
    </row>
    <row r="45" spans="1:9" hidden="1" x14ac:dyDescent="0.2">
      <c r="A45" s="92">
        <v>377</v>
      </c>
      <c r="B45" s="93">
        <v>50</v>
      </c>
      <c r="C45" s="107">
        <v>40</v>
      </c>
      <c r="D45" s="94">
        <f t="shared" si="8"/>
        <v>1184.380430403352</v>
      </c>
      <c r="E45" s="94"/>
      <c r="F45" s="94">
        <f t="shared" si="9"/>
        <v>15.396945595243576</v>
      </c>
      <c r="G45" s="94">
        <f t="shared" si="10"/>
        <v>16.127128907288419</v>
      </c>
      <c r="H45" s="85"/>
      <c r="I45" s="85"/>
    </row>
    <row r="46" spans="1:9" hidden="1" x14ac:dyDescent="0.2">
      <c r="A46" s="92">
        <v>377</v>
      </c>
      <c r="B46" s="93">
        <v>50</v>
      </c>
      <c r="C46" s="107">
        <v>40</v>
      </c>
      <c r="D46" s="94">
        <f t="shared" si="8"/>
        <v>1184.380430403352</v>
      </c>
      <c r="E46" s="94"/>
      <c r="F46" s="94">
        <f t="shared" si="9"/>
        <v>15.396945595243576</v>
      </c>
      <c r="G46" s="94">
        <f t="shared" si="10"/>
        <v>16.127128907288419</v>
      </c>
      <c r="H46" s="85"/>
      <c r="I46" s="85"/>
    </row>
    <row r="47" spans="1:9" hidden="1" x14ac:dyDescent="0.2">
      <c r="A47" s="92">
        <v>426</v>
      </c>
      <c r="B47" s="93">
        <v>35</v>
      </c>
      <c r="C47" s="107">
        <v>40</v>
      </c>
      <c r="D47" s="94">
        <f t="shared" si="8"/>
        <v>1338.3184704292519</v>
      </c>
      <c r="E47" s="94"/>
      <c r="F47" s="94">
        <f t="shared" si="9"/>
        <v>15.390662409936395</v>
      </c>
      <c r="G47" s="94">
        <f t="shared" si="10"/>
        <v>16.164438713132597</v>
      </c>
      <c r="H47" s="85"/>
      <c r="I47" s="85"/>
    </row>
    <row r="48" spans="1:9" hidden="1" x14ac:dyDescent="0.2">
      <c r="A48" s="92">
        <v>1420</v>
      </c>
      <c r="B48" s="93">
        <v>14</v>
      </c>
      <c r="C48" s="107">
        <v>40</v>
      </c>
      <c r="D48" s="94">
        <f t="shared" si="8"/>
        <v>4461.0615680975061</v>
      </c>
      <c r="E48" s="94"/>
      <c r="F48" s="94">
        <f t="shared" si="9"/>
        <v>41.933978740116558</v>
      </c>
      <c r="G48" s="94">
        <f t="shared" si="10"/>
        <v>43.592070006669012</v>
      </c>
      <c r="H48" s="85"/>
      <c r="I48" s="85"/>
    </row>
    <row r="49" spans="1:9" hidden="1" x14ac:dyDescent="0.2">
      <c r="A49" s="92">
        <v>630</v>
      </c>
      <c r="B49" s="93">
        <v>12</v>
      </c>
      <c r="C49" s="107">
        <v>40</v>
      </c>
      <c r="D49" s="94">
        <f t="shared" si="8"/>
        <v>1979.2033717615698</v>
      </c>
      <c r="E49" s="94"/>
      <c r="F49" s="94">
        <f t="shared" si="9"/>
        <v>18.208671020206442</v>
      </c>
      <c r="G49" s="94">
        <f t="shared" si="10"/>
        <v>19.163936511053176</v>
      </c>
      <c r="H49" s="85"/>
      <c r="I49" s="85"/>
    </row>
    <row r="50" spans="1:9" hidden="1" x14ac:dyDescent="0.2">
      <c r="A50" s="92">
        <v>1020</v>
      </c>
      <c r="B50" s="93">
        <v>10</v>
      </c>
      <c r="C50" s="107">
        <v>40</v>
      </c>
      <c r="D50" s="94">
        <f t="shared" si="8"/>
        <v>3204.424506661589</v>
      </c>
      <c r="E50" s="94"/>
      <c r="F50" s="94">
        <f t="shared" si="9"/>
        <v>28.839820559954301</v>
      </c>
      <c r="G50" s="94">
        <f t="shared" si="10"/>
        <v>30.142050674250623</v>
      </c>
      <c r="H50" s="85"/>
      <c r="I50" s="85"/>
    </row>
    <row r="51" spans="1:9" hidden="1" x14ac:dyDescent="0.2">
      <c r="A51" s="93">
        <v>1220</v>
      </c>
      <c r="B51" s="93">
        <v>10</v>
      </c>
      <c r="C51" s="107">
        <v>40</v>
      </c>
      <c r="D51" s="94">
        <f t="shared" si="8"/>
        <v>3832.7430373795478</v>
      </c>
      <c r="E51" s="94"/>
      <c r="F51" s="94">
        <f t="shared" si="9"/>
        <v>34.494687336415929</v>
      </c>
      <c r="G51" s="94">
        <f t="shared" si="10"/>
        <v>35.974848026840249</v>
      </c>
      <c r="H51" s="85"/>
      <c r="I51" s="85"/>
    </row>
    <row r="53" spans="1:9" x14ac:dyDescent="0.2">
      <c r="A53" s="238" t="s">
        <v>98</v>
      </c>
      <c r="B53" s="238"/>
      <c r="C53" s="238"/>
      <c r="D53" s="238"/>
      <c r="E53" s="238"/>
      <c r="F53" s="238"/>
      <c r="G53" s="238"/>
      <c r="H53" s="85"/>
      <c r="I53" s="85"/>
    </row>
    <row r="54" spans="1:9" x14ac:dyDescent="0.2">
      <c r="A54" s="238"/>
      <c r="B54" s="238"/>
      <c r="C54" s="238"/>
      <c r="D54" s="238"/>
      <c r="E54" s="238"/>
      <c r="F54" s="238"/>
      <c r="G54" s="238"/>
      <c r="H54" s="85"/>
      <c r="I54" s="85"/>
    </row>
    <row r="55" spans="1:9" ht="13.5" thickBot="1" x14ac:dyDescent="0.25">
      <c r="A55" s="238"/>
      <c r="B55" s="238"/>
      <c r="C55" s="238"/>
      <c r="D55" s="238"/>
      <c r="E55" s="238"/>
      <c r="F55" s="238"/>
      <c r="G55" s="238"/>
      <c r="H55" s="85"/>
      <c r="I55" s="85"/>
    </row>
    <row r="56" spans="1:9" ht="30.75" customHeight="1" x14ac:dyDescent="0.2">
      <c r="A56" s="112" t="s">
        <v>0</v>
      </c>
      <c r="B56" s="113" t="s">
        <v>99</v>
      </c>
      <c r="C56" s="113" t="s">
        <v>100</v>
      </c>
      <c r="D56" s="114" t="s">
        <v>93</v>
      </c>
      <c r="E56" s="114" t="s">
        <v>85</v>
      </c>
      <c r="F56" s="114" t="s">
        <v>101</v>
      </c>
      <c r="G56" s="115" t="s">
        <v>88</v>
      </c>
      <c r="H56" s="85"/>
      <c r="I56" s="85"/>
    </row>
    <row r="57" spans="1:9" x14ac:dyDescent="0.2">
      <c r="A57" s="129" t="s">
        <v>114</v>
      </c>
      <c r="B57" s="92">
        <v>600</v>
      </c>
      <c r="C57" s="93">
        <v>1000</v>
      </c>
      <c r="D57" s="94">
        <f t="shared" ref="D57:D62" si="11">PI()*(B57)</f>
        <v>1884.9555921538758</v>
      </c>
      <c r="E57" s="95">
        <v>1</v>
      </c>
      <c r="F57" s="94">
        <f>D57*C57/10000</f>
        <v>188.49555921538757</v>
      </c>
      <c r="G57" s="94">
        <f t="shared" ref="G57:G62" si="12">SUM(E57*F57)</f>
        <v>188.49555921538757</v>
      </c>
      <c r="H57" s="85"/>
      <c r="I57" s="85"/>
    </row>
    <row r="58" spans="1:9" x14ac:dyDescent="0.2">
      <c r="A58" s="129" t="s">
        <v>114</v>
      </c>
      <c r="B58" s="92">
        <v>500</v>
      </c>
      <c r="C58" s="93">
        <v>800</v>
      </c>
      <c r="D58" s="94">
        <f t="shared" si="11"/>
        <v>1570.7963267948965</v>
      </c>
      <c r="E58" s="95">
        <v>1</v>
      </c>
      <c r="F58" s="94">
        <f>D58*C58*1.5/10000</f>
        <v>188.49555921538757</v>
      </c>
      <c r="G58" s="94">
        <f t="shared" si="12"/>
        <v>188.49555921538757</v>
      </c>
      <c r="H58" s="85"/>
      <c r="I58" s="85"/>
    </row>
    <row r="59" spans="1:9" x14ac:dyDescent="0.2">
      <c r="A59" s="129" t="s">
        <v>114</v>
      </c>
      <c r="B59" s="92">
        <v>400</v>
      </c>
      <c r="C59" s="93">
        <v>600</v>
      </c>
      <c r="D59" s="94">
        <f t="shared" si="11"/>
        <v>1256.6370614359173</v>
      </c>
      <c r="E59" s="95">
        <v>1</v>
      </c>
      <c r="F59" s="94">
        <f>D59*C59*1.5/10000</f>
        <v>113.09733552923257</v>
      </c>
      <c r="G59" s="94">
        <f t="shared" si="12"/>
        <v>113.09733552923257</v>
      </c>
      <c r="H59" s="85"/>
      <c r="I59" s="85"/>
    </row>
    <row r="60" spans="1:9" x14ac:dyDescent="0.2">
      <c r="A60" s="129" t="s">
        <v>115</v>
      </c>
      <c r="B60" s="92">
        <v>600</v>
      </c>
      <c r="C60" s="93">
        <v>350</v>
      </c>
      <c r="D60" s="94">
        <f t="shared" si="11"/>
        <v>1884.9555921538758</v>
      </c>
      <c r="E60" s="95">
        <v>3</v>
      </c>
      <c r="F60" s="94">
        <f>D60*C60*1.5/10000</f>
        <v>98.960168588078488</v>
      </c>
      <c r="G60" s="94">
        <f t="shared" si="12"/>
        <v>296.88050576423547</v>
      </c>
      <c r="H60" s="85"/>
      <c r="I60" s="85"/>
    </row>
    <row r="61" spans="1:9" x14ac:dyDescent="0.2">
      <c r="A61" s="129" t="s">
        <v>114</v>
      </c>
      <c r="B61" s="92">
        <v>150</v>
      </c>
      <c r="C61" s="93">
        <v>500</v>
      </c>
      <c r="D61" s="94">
        <f t="shared" si="11"/>
        <v>471.23889803846896</v>
      </c>
      <c r="E61" s="95">
        <v>0</v>
      </c>
      <c r="F61" s="94">
        <f>D61*C61*1.5/10000</f>
        <v>35.342917352885173</v>
      </c>
      <c r="G61" s="94">
        <f t="shared" si="12"/>
        <v>0</v>
      </c>
      <c r="H61" s="85"/>
      <c r="I61" s="85"/>
    </row>
    <row r="62" spans="1:9" x14ac:dyDescent="0.2">
      <c r="A62" s="129" t="s">
        <v>115</v>
      </c>
      <c r="B62" s="92">
        <v>219</v>
      </c>
      <c r="C62" s="93">
        <v>140</v>
      </c>
      <c r="D62" s="94">
        <f t="shared" si="11"/>
        <v>688.00879113616475</v>
      </c>
      <c r="E62" s="95">
        <v>0</v>
      </c>
      <c r="F62" s="94">
        <f>D62*C62*1.5/10000</f>
        <v>14.448184613859461</v>
      </c>
      <c r="G62" s="94">
        <f t="shared" si="12"/>
        <v>0</v>
      </c>
      <c r="H62" s="85"/>
      <c r="I62" s="85"/>
    </row>
    <row r="63" spans="1:9" x14ac:dyDescent="0.2">
      <c r="G63" s="111">
        <f>SUM(G57:G62)</f>
        <v>786.96895972424318</v>
      </c>
      <c r="H63" s="85"/>
      <c r="I63" s="85"/>
    </row>
    <row r="65" spans="1:9" ht="11.25" customHeight="1" x14ac:dyDescent="0.2">
      <c r="A65" s="245" t="s">
        <v>103</v>
      </c>
      <c r="B65" s="246"/>
      <c r="C65" s="246"/>
      <c r="D65" s="246"/>
      <c r="E65" s="246"/>
      <c r="F65" s="246"/>
      <c r="G65" s="247"/>
      <c r="I65" s="85"/>
    </row>
    <row r="66" spans="1:9" ht="11.25" customHeight="1" x14ac:dyDescent="0.2">
      <c r="A66" s="248"/>
      <c r="B66" s="249"/>
      <c r="C66" s="249"/>
      <c r="D66" s="249"/>
      <c r="E66" s="249"/>
      <c r="F66" s="249"/>
      <c r="G66" s="250"/>
      <c r="I66" s="85"/>
    </row>
    <row r="67" spans="1:9" ht="11.25" customHeight="1" x14ac:dyDescent="0.2">
      <c r="A67" s="251"/>
      <c r="B67" s="252"/>
      <c r="C67" s="252"/>
      <c r="D67" s="252"/>
      <c r="E67" s="252"/>
      <c r="F67" s="252"/>
      <c r="G67" s="253"/>
      <c r="I67" s="85"/>
    </row>
    <row r="69" spans="1:9" x14ac:dyDescent="0.2">
      <c r="E69" s="108" t="s">
        <v>104</v>
      </c>
      <c r="F69" s="108" t="s">
        <v>105</v>
      </c>
      <c r="I69" s="85"/>
    </row>
    <row r="70" spans="1:9" x14ac:dyDescent="0.2">
      <c r="E70" s="94">
        <v>450</v>
      </c>
      <c r="F70" s="94">
        <f>SUM(E70*0.25)</f>
        <v>112.5</v>
      </c>
      <c r="I70" s="85"/>
    </row>
    <row r="72" spans="1:9" x14ac:dyDescent="0.2">
      <c r="A72" s="238" t="s">
        <v>106</v>
      </c>
      <c r="B72" s="238"/>
      <c r="C72" s="238"/>
      <c r="D72" s="238"/>
      <c r="E72" s="238"/>
      <c r="F72" s="238"/>
      <c r="G72" s="238"/>
      <c r="I72" s="85"/>
    </row>
    <row r="73" spans="1:9" x14ac:dyDescent="0.2">
      <c r="A73" s="238"/>
      <c r="B73" s="238"/>
      <c r="C73" s="238"/>
      <c r="D73" s="238"/>
      <c r="E73" s="238"/>
      <c r="F73" s="238"/>
      <c r="G73" s="238"/>
      <c r="I73" s="85"/>
    </row>
    <row r="74" spans="1:9" ht="13.5" thickBot="1" x14ac:dyDescent="0.25">
      <c r="A74" s="238"/>
      <c r="B74" s="238"/>
      <c r="C74" s="238"/>
      <c r="D74" s="238"/>
      <c r="E74" s="238"/>
      <c r="F74" s="238"/>
      <c r="G74" s="238"/>
      <c r="I74" s="85"/>
    </row>
    <row r="75" spans="1:9" ht="45" x14ac:dyDescent="0.2">
      <c r="A75" s="86" t="s">
        <v>90</v>
      </c>
      <c r="B75" s="87" t="s">
        <v>91</v>
      </c>
      <c r="C75" s="88" t="s">
        <v>92</v>
      </c>
      <c r="D75" s="88" t="s">
        <v>93</v>
      </c>
      <c r="E75" s="88" t="s">
        <v>85</v>
      </c>
      <c r="F75" s="88" t="s">
        <v>94</v>
      </c>
      <c r="G75" s="88" t="s">
        <v>95</v>
      </c>
      <c r="H75" s="108" t="s">
        <v>88</v>
      </c>
      <c r="I75" s="85"/>
    </row>
    <row r="76" spans="1:9" x14ac:dyDescent="0.2">
      <c r="A76" s="92">
        <v>630</v>
      </c>
      <c r="B76" s="93">
        <v>8</v>
      </c>
      <c r="C76" s="107">
        <f t="shared" ref="C76:C83" si="13">B76*2.5+40</f>
        <v>60</v>
      </c>
      <c r="D76" s="94">
        <f t="shared" ref="D76:D83" si="14">PI()*(A76)</f>
        <v>1979.2033717615698</v>
      </c>
      <c r="E76" s="95">
        <v>33</v>
      </c>
      <c r="F76" s="109">
        <f t="shared" ref="F76:F83" si="15">D76*(C76*2)/10000</f>
        <v>23.750440461138837</v>
      </c>
      <c r="G76" s="116">
        <f t="shared" ref="G76:G83" si="16">D76*C76/10000</f>
        <v>11.875220230569418</v>
      </c>
      <c r="H76" s="94">
        <f t="shared" ref="H76:H83" si="17">SUM(E76*F76)</f>
        <v>783.76453521758162</v>
      </c>
      <c r="I76" s="85"/>
    </row>
    <row r="77" spans="1:9" x14ac:dyDescent="0.2">
      <c r="A77" s="92">
        <v>530</v>
      </c>
      <c r="B77" s="93">
        <v>8</v>
      </c>
      <c r="C77" s="107">
        <f t="shared" si="13"/>
        <v>60</v>
      </c>
      <c r="D77" s="94">
        <f t="shared" si="14"/>
        <v>1665.0441064025904</v>
      </c>
      <c r="E77" s="95">
        <v>18</v>
      </c>
      <c r="F77" s="109">
        <f t="shared" si="15"/>
        <v>19.980529276831085</v>
      </c>
      <c r="G77" s="116">
        <f t="shared" si="16"/>
        <v>9.9902646384155425</v>
      </c>
      <c r="H77" s="94">
        <f t="shared" si="17"/>
        <v>359.64952698295951</v>
      </c>
      <c r="I77" s="85"/>
    </row>
    <row r="78" spans="1:9" x14ac:dyDescent="0.2">
      <c r="A78" s="92">
        <v>426</v>
      </c>
      <c r="B78" s="93">
        <v>10</v>
      </c>
      <c r="C78" s="107">
        <f t="shared" si="13"/>
        <v>65</v>
      </c>
      <c r="D78" s="94">
        <f t="shared" si="14"/>
        <v>1338.3184704292519</v>
      </c>
      <c r="E78" s="95">
        <v>4</v>
      </c>
      <c r="F78" s="109">
        <f t="shared" si="15"/>
        <v>17.398140115580276</v>
      </c>
      <c r="G78" s="116">
        <f t="shared" si="16"/>
        <v>8.6990700577901379</v>
      </c>
      <c r="H78" s="94">
        <f t="shared" si="17"/>
        <v>69.592560462321103</v>
      </c>
      <c r="I78" s="85"/>
    </row>
    <row r="79" spans="1:9" x14ac:dyDescent="0.2">
      <c r="A79" s="98">
        <v>325</v>
      </c>
      <c r="B79" s="117">
        <v>6</v>
      </c>
      <c r="C79" s="118">
        <f t="shared" si="13"/>
        <v>55</v>
      </c>
      <c r="D79" s="97">
        <f t="shared" si="14"/>
        <v>1021.0176124166827</v>
      </c>
      <c r="E79" s="95">
        <v>4</v>
      </c>
      <c r="F79" s="109">
        <f t="shared" si="15"/>
        <v>11.23119373658351</v>
      </c>
      <c r="G79" s="116">
        <f t="shared" si="16"/>
        <v>5.615596868291755</v>
      </c>
      <c r="H79" s="94">
        <f t="shared" si="17"/>
        <v>44.92477494633404</v>
      </c>
      <c r="I79" s="85"/>
    </row>
    <row r="80" spans="1:9" x14ac:dyDescent="0.2">
      <c r="A80" s="98">
        <v>273</v>
      </c>
      <c r="B80" s="117">
        <v>6</v>
      </c>
      <c r="C80" s="118">
        <f t="shared" si="13"/>
        <v>55</v>
      </c>
      <c r="D80" s="97">
        <f t="shared" si="14"/>
        <v>857.65479443001357</v>
      </c>
      <c r="E80" s="95">
        <v>0</v>
      </c>
      <c r="F80" s="109">
        <f t="shared" si="15"/>
        <v>9.4342027387301499</v>
      </c>
      <c r="G80" s="116">
        <f t="shared" si="16"/>
        <v>4.717101369365075</v>
      </c>
      <c r="H80" s="94">
        <f t="shared" si="17"/>
        <v>0</v>
      </c>
      <c r="I80" s="85"/>
    </row>
    <row r="81" spans="1:9" x14ac:dyDescent="0.2">
      <c r="A81" s="98">
        <v>219</v>
      </c>
      <c r="B81" s="117">
        <v>8</v>
      </c>
      <c r="C81" s="118">
        <f t="shared" si="13"/>
        <v>60</v>
      </c>
      <c r="D81" s="97">
        <f t="shared" si="14"/>
        <v>688.00879113616475</v>
      </c>
      <c r="E81" s="95">
        <v>4</v>
      </c>
      <c r="F81" s="109">
        <f t="shared" si="15"/>
        <v>8.2561054936339779</v>
      </c>
      <c r="G81" s="116">
        <f t="shared" si="16"/>
        <v>4.128052746816989</v>
      </c>
      <c r="H81" s="94">
        <f t="shared" si="17"/>
        <v>33.024421974535912</v>
      </c>
      <c r="I81" s="85"/>
    </row>
    <row r="82" spans="1:9" x14ac:dyDescent="0.2">
      <c r="A82" s="98">
        <v>159</v>
      </c>
      <c r="B82" s="117">
        <v>7</v>
      </c>
      <c r="C82" s="118">
        <f t="shared" si="13"/>
        <v>57.5</v>
      </c>
      <c r="D82" s="97">
        <f t="shared" si="14"/>
        <v>499.51323192077712</v>
      </c>
      <c r="E82" s="95">
        <v>5</v>
      </c>
      <c r="F82" s="109">
        <f t="shared" si="15"/>
        <v>5.7444021670889374</v>
      </c>
      <c r="G82" s="116">
        <f t="shared" si="16"/>
        <v>2.8722010835444687</v>
      </c>
      <c r="H82" s="94">
        <f t="shared" si="17"/>
        <v>28.722010835444685</v>
      </c>
      <c r="I82" s="85"/>
    </row>
    <row r="83" spans="1:9" x14ac:dyDescent="0.2">
      <c r="A83" s="98">
        <v>133</v>
      </c>
      <c r="B83" s="117">
        <v>4</v>
      </c>
      <c r="C83" s="118">
        <f t="shared" si="13"/>
        <v>50</v>
      </c>
      <c r="D83" s="97">
        <f t="shared" si="14"/>
        <v>417.83182292744249</v>
      </c>
      <c r="E83" s="95">
        <v>0</v>
      </c>
      <c r="F83" s="109">
        <f t="shared" si="15"/>
        <v>4.1783182292744252</v>
      </c>
      <c r="G83" s="116">
        <f t="shared" si="16"/>
        <v>2.0891591146372126</v>
      </c>
      <c r="H83" s="94">
        <f t="shared" si="17"/>
        <v>0</v>
      </c>
      <c r="I83" s="85"/>
    </row>
    <row r="84" spans="1:9" x14ac:dyDescent="0.2">
      <c r="H84" s="111">
        <f>SUM(H76:H83)</f>
        <v>1319.6778304191771</v>
      </c>
      <c r="I84" s="85"/>
    </row>
    <row r="86" spans="1:9" x14ac:dyDescent="0.2">
      <c r="A86" s="85" t="s">
        <v>107</v>
      </c>
      <c r="I86" s="85"/>
    </row>
    <row r="87" spans="1:9" x14ac:dyDescent="0.2">
      <c r="A87" s="239"/>
      <c r="B87" s="240"/>
      <c r="C87" s="240"/>
      <c r="D87" s="240"/>
      <c r="E87" s="240"/>
      <c r="F87" s="240"/>
      <c r="G87" s="240"/>
      <c r="I87" s="85"/>
    </row>
    <row r="88" spans="1:9" x14ac:dyDescent="0.2">
      <c r="A88" s="239"/>
      <c r="B88" s="240"/>
      <c r="C88" s="240"/>
      <c r="D88" s="240"/>
      <c r="E88" s="240"/>
      <c r="F88" s="240"/>
      <c r="G88" s="240"/>
      <c r="I88" s="85"/>
    </row>
    <row r="89" spans="1:9" x14ac:dyDescent="0.2">
      <c r="A89" s="239" t="s">
        <v>108</v>
      </c>
      <c r="B89" s="240"/>
      <c r="C89" s="240"/>
      <c r="D89" s="240"/>
      <c r="E89" s="240"/>
      <c r="F89" s="240"/>
      <c r="G89" s="240"/>
      <c r="I89" s="85"/>
    </row>
    <row r="90" spans="1:9" x14ac:dyDescent="0.2">
      <c r="A90" s="119"/>
      <c r="I90" s="85"/>
    </row>
    <row r="92" spans="1:9" ht="15" x14ac:dyDescent="0.2">
      <c r="A92" s="243"/>
      <c r="B92" s="244"/>
      <c r="C92" s="120" t="s">
        <v>109</v>
      </c>
      <c r="D92" s="120" t="s">
        <v>110</v>
      </c>
      <c r="E92" s="120"/>
      <c r="F92" s="120"/>
      <c r="G92" s="120"/>
      <c r="H92" s="120"/>
      <c r="I92" s="85"/>
    </row>
    <row r="93" spans="1:9" ht="15" x14ac:dyDescent="0.2">
      <c r="A93" s="121" t="s">
        <v>111</v>
      </c>
      <c r="B93" s="122"/>
      <c r="C93" s="123">
        <f>SUM(H84+G63+F70+L11)</f>
        <v>4507.9577836078643</v>
      </c>
      <c r="D93" s="124">
        <v>16</v>
      </c>
      <c r="E93" s="125"/>
      <c r="F93" s="125"/>
      <c r="G93" s="125">
        <v>3.14</v>
      </c>
      <c r="H93" s="126">
        <f>SUM(C93*D93*G93)</f>
        <v>226479.7990484591</v>
      </c>
      <c r="I93" s="85"/>
    </row>
    <row r="94" spans="1:9" ht="15" x14ac:dyDescent="0.2">
      <c r="A94" s="241" t="s">
        <v>112</v>
      </c>
      <c r="B94" s="242"/>
      <c r="C94" s="120">
        <v>0</v>
      </c>
      <c r="D94" s="120">
        <v>5407</v>
      </c>
      <c r="E94" s="125"/>
      <c r="F94" s="120"/>
      <c r="G94" s="125">
        <v>3.14</v>
      </c>
      <c r="H94" s="125">
        <f>SUM(C94*D94*G94)</f>
        <v>0</v>
      </c>
      <c r="I94" s="85"/>
    </row>
    <row r="95" spans="1:9" x14ac:dyDescent="0.2">
      <c r="G95" s="127" t="s">
        <v>113</v>
      </c>
      <c r="H95" s="128">
        <f>SUM(H93:H94)</f>
        <v>226479.7990484591</v>
      </c>
      <c r="I95" s="85"/>
    </row>
  </sheetData>
  <mergeCells count="11">
    <mergeCell ref="A1:G1"/>
    <mergeCell ref="A89:G89"/>
    <mergeCell ref="A94:B94"/>
    <mergeCell ref="A13:G15"/>
    <mergeCell ref="A87:G87"/>
    <mergeCell ref="A92:B92"/>
    <mergeCell ref="A23:G25"/>
    <mergeCell ref="A53:G55"/>
    <mergeCell ref="A65:G67"/>
    <mergeCell ref="A72:G74"/>
    <mergeCell ref="A88:G88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topLeftCell="A22" workbookViewId="0">
      <selection activeCell="J79" sqref="J79"/>
    </sheetView>
  </sheetViews>
  <sheetFormatPr defaultRowHeight="12.75" x14ac:dyDescent="0.2"/>
  <cols>
    <col min="1" max="1" width="15.5703125" style="85" customWidth="1"/>
    <col min="2" max="2" width="9.42578125" style="85" customWidth="1"/>
    <col min="3" max="3" width="17" style="84" customWidth="1"/>
    <col min="4" max="5" width="16.140625" style="84" customWidth="1"/>
    <col min="6" max="6" width="14.5703125" style="84" customWidth="1"/>
    <col min="7" max="7" width="12.42578125" style="84" customWidth="1"/>
    <col min="8" max="8" width="12.85546875" style="84" customWidth="1"/>
    <col min="9" max="9" width="10.7109375" style="84" customWidth="1"/>
    <col min="10" max="11" width="10.140625" style="85" customWidth="1"/>
    <col min="12" max="12" width="15.85546875" style="85" customWidth="1"/>
    <col min="13" max="256" width="9.140625" style="85"/>
    <col min="257" max="257" width="15.5703125" style="85" customWidth="1"/>
    <col min="258" max="258" width="9.42578125" style="85" customWidth="1"/>
    <col min="259" max="259" width="17" style="85" customWidth="1"/>
    <col min="260" max="261" width="16.140625" style="85" customWidth="1"/>
    <col min="262" max="262" width="14.5703125" style="85" customWidth="1"/>
    <col min="263" max="263" width="12.42578125" style="85" customWidth="1"/>
    <col min="264" max="264" width="12.85546875" style="85" customWidth="1"/>
    <col min="265" max="265" width="10.7109375" style="85" customWidth="1"/>
    <col min="266" max="267" width="10.140625" style="85" customWidth="1"/>
    <col min="268" max="268" width="15.85546875" style="85" customWidth="1"/>
    <col min="269" max="512" width="9.140625" style="85"/>
    <col min="513" max="513" width="15.5703125" style="85" customWidth="1"/>
    <col min="514" max="514" width="9.42578125" style="85" customWidth="1"/>
    <col min="515" max="515" width="17" style="85" customWidth="1"/>
    <col min="516" max="517" width="16.140625" style="85" customWidth="1"/>
    <col min="518" max="518" width="14.5703125" style="85" customWidth="1"/>
    <col min="519" max="519" width="12.42578125" style="85" customWidth="1"/>
    <col min="520" max="520" width="12.85546875" style="85" customWidth="1"/>
    <col min="521" max="521" width="10.7109375" style="85" customWidth="1"/>
    <col min="522" max="523" width="10.140625" style="85" customWidth="1"/>
    <col min="524" max="524" width="15.85546875" style="85" customWidth="1"/>
    <col min="525" max="768" width="9.140625" style="85"/>
    <col min="769" max="769" width="15.5703125" style="85" customWidth="1"/>
    <col min="770" max="770" width="9.42578125" style="85" customWidth="1"/>
    <col min="771" max="771" width="17" style="85" customWidth="1"/>
    <col min="772" max="773" width="16.140625" style="85" customWidth="1"/>
    <col min="774" max="774" width="14.5703125" style="85" customWidth="1"/>
    <col min="775" max="775" width="12.42578125" style="85" customWidth="1"/>
    <col min="776" max="776" width="12.85546875" style="85" customWidth="1"/>
    <col min="777" max="777" width="10.7109375" style="85" customWidth="1"/>
    <col min="778" max="779" width="10.140625" style="85" customWidth="1"/>
    <col min="780" max="780" width="15.85546875" style="85" customWidth="1"/>
    <col min="781" max="1024" width="9.140625" style="85"/>
    <col min="1025" max="1025" width="15.5703125" style="85" customWidth="1"/>
    <col min="1026" max="1026" width="9.42578125" style="85" customWidth="1"/>
    <col min="1027" max="1027" width="17" style="85" customWidth="1"/>
    <col min="1028" max="1029" width="16.140625" style="85" customWidth="1"/>
    <col min="1030" max="1030" width="14.5703125" style="85" customWidth="1"/>
    <col min="1031" max="1031" width="12.42578125" style="85" customWidth="1"/>
    <col min="1032" max="1032" width="12.85546875" style="85" customWidth="1"/>
    <col min="1033" max="1033" width="10.7109375" style="85" customWidth="1"/>
    <col min="1034" max="1035" width="10.140625" style="85" customWidth="1"/>
    <col min="1036" max="1036" width="15.85546875" style="85" customWidth="1"/>
    <col min="1037" max="1280" width="9.140625" style="85"/>
    <col min="1281" max="1281" width="15.5703125" style="85" customWidth="1"/>
    <col min="1282" max="1282" width="9.42578125" style="85" customWidth="1"/>
    <col min="1283" max="1283" width="17" style="85" customWidth="1"/>
    <col min="1284" max="1285" width="16.140625" style="85" customWidth="1"/>
    <col min="1286" max="1286" width="14.5703125" style="85" customWidth="1"/>
    <col min="1287" max="1287" width="12.42578125" style="85" customWidth="1"/>
    <col min="1288" max="1288" width="12.85546875" style="85" customWidth="1"/>
    <col min="1289" max="1289" width="10.7109375" style="85" customWidth="1"/>
    <col min="1290" max="1291" width="10.140625" style="85" customWidth="1"/>
    <col min="1292" max="1292" width="15.85546875" style="85" customWidth="1"/>
    <col min="1293" max="1536" width="9.140625" style="85"/>
    <col min="1537" max="1537" width="15.5703125" style="85" customWidth="1"/>
    <col min="1538" max="1538" width="9.42578125" style="85" customWidth="1"/>
    <col min="1539" max="1539" width="17" style="85" customWidth="1"/>
    <col min="1540" max="1541" width="16.140625" style="85" customWidth="1"/>
    <col min="1542" max="1542" width="14.5703125" style="85" customWidth="1"/>
    <col min="1543" max="1543" width="12.42578125" style="85" customWidth="1"/>
    <col min="1544" max="1544" width="12.85546875" style="85" customWidth="1"/>
    <col min="1545" max="1545" width="10.7109375" style="85" customWidth="1"/>
    <col min="1546" max="1547" width="10.140625" style="85" customWidth="1"/>
    <col min="1548" max="1548" width="15.85546875" style="85" customWidth="1"/>
    <col min="1549" max="1792" width="9.140625" style="85"/>
    <col min="1793" max="1793" width="15.5703125" style="85" customWidth="1"/>
    <col min="1794" max="1794" width="9.42578125" style="85" customWidth="1"/>
    <col min="1795" max="1795" width="17" style="85" customWidth="1"/>
    <col min="1796" max="1797" width="16.140625" style="85" customWidth="1"/>
    <col min="1798" max="1798" width="14.5703125" style="85" customWidth="1"/>
    <col min="1799" max="1799" width="12.42578125" style="85" customWidth="1"/>
    <col min="1800" max="1800" width="12.85546875" style="85" customWidth="1"/>
    <col min="1801" max="1801" width="10.7109375" style="85" customWidth="1"/>
    <col min="1802" max="1803" width="10.140625" style="85" customWidth="1"/>
    <col min="1804" max="1804" width="15.85546875" style="85" customWidth="1"/>
    <col min="1805" max="2048" width="9.140625" style="85"/>
    <col min="2049" max="2049" width="15.5703125" style="85" customWidth="1"/>
    <col min="2050" max="2050" width="9.42578125" style="85" customWidth="1"/>
    <col min="2051" max="2051" width="17" style="85" customWidth="1"/>
    <col min="2052" max="2053" width="16.140625" style="85" customWidth="1"/>
    <col min="2054" max="2054" width="14.5703125" style="85" customWidth="1"/>
    <col min="2055" max="2055" width="12.42578125" style="85" customWidth="1"/>
    <col min="2056" max="2056" width="12.85546875" style="85" customWidth="1"/>
    <col min="2057" max="2057" width="10.7109375" style="85" customWidth="1"/>
    <col min="2058" max="2059" width="10.140625" style="85" customWidth="1"/>
    <col min="2060" max="2060" width="15.85546875" style="85" customWidth="1"/>
    <col min="2061" max="2304" width="9.140625" style="85"/>
    <col min="2305" max="2305" width="15.5703125" style="85" customWidth="1"/>
    <col min="2306" max="2306" width="9.42578125" style="85" customWidth="1"/>
    <col min="2307" max="2307" width="17" style="85" customWidth="1"/>
    <col min="2308" max="2309" width="16.140625" style="85" customWidth="1"/>
    <col min="2310" max="2310" width="14.5703125" style="85" customWidth="1"/>
    <col min="2311" max="2311" width="12.42578125" style="85" customWidth="1"/>
    <col min="2312" max="2312" width="12.85546875" style="85" customWidth="1"/>
    <col min="2313" max="2313" width="10.7109375" style="85" customWidth="1"/>
    <col min="2314" max="2315" width="10.140625" style="85" customWidth="1"/>
    <col min="2316" max="2316" width="15.85546875" style="85" customWidth="1"/>
    <col min="2317" max="2560" width="9.140625" style="85"/>
    <col min="2561" max="2561" width="15.5703125" style="85" customWidth="1"/>
    <col min="2562" max="2562" width="9.42578125" style="85" customWidth="1"/>
    <col min="2563" max="2563" width="17" style="85" customWidth="1"/>
    <col min="2564" max="2565" width="16.140625" style="85" customWidth="1"/>
    <col min="2566" max="2566" width="14.5703125" style="85" customWidth="1"/>
    <col min="2567" max="2567" width="12.42578125" style="85" customWidth="1"/>
    <col min="2568" max="2568" width="12.85546875" style="85" customWidth="1"/>
    <col min="2569" max="2569" width="10.7109375" style="85" customWidth="1"/>
    <col min="2570" max="2571" width="10.140625" style="85" customWidth="1"/>
    <col min="2572" max="2572" width="15.85546875" style="85" customWidth="1"/>
    <col min="2573" max="2816" width="9.140625" style="85"/>
    <col min="2817" max="2817" width="15.5703125" style="85" customWidth="1"/>
    <col min="2818" max="2818" width="9.42578125" style="85" customWidth="1"/>
    <col min="2819" max="2819" width="17" style="85" customWidth="1"/>
    <col min="2820" max="2821" width="16.140625" style="85" customWidth="1"/>
    <col min="2822" max="2822" width="14.5703125" style="85" customWidth="1"/>
    <col min="2823" max="2823" width="12.42578125" style="85" customWidth="1"/>
    <col min="2824" max="2824" width="12.85546875" style="85" customWidth="1"/>
    <col min="2825" max="2825" width="10.7109375" style="85" customWidth="1"/>
    <col min="2826" max="2827" width="10.140625" style="85" customWidth="1"/>
    <col min="2828" max="2828" width="15.85546875" style="85" customWidth="1"/>
    <col min="2829" max="3072" width="9.140625" style="85"/>
    <col min="3073" max="3073" width="15.5703125" style="85" customWidth="1"/>
    <col min="3074" max="3074" width="9.42578125" style="85" customWidth="1"/>
    <col min="3075" max="3075" width="17" style="85" customWidth="1"/>
    <col min="3076" max="3077" width="16.140625" style="85" customWidth="1"/>
    <col min="3078" max="3078" width="14.5703125" style="85" customWidth="1"/>
    <col min="3079" max="3079" width="12.42578125" style="85" customWidth="1"/>
    <col min="3080" max="3080" width="12.85546875" style="85" customWidth="1"/>
    <col min="3081" max="3081" width="10.7109375" style="85" customWidth="1"/>
    <col min="3082" max="3083" width="10.140625" style="85" customWidth="1"/>
    <col min="3084" max="3084" width="15.85546875" style="85" customWidth="1"/>
    <col min="3085" max="3328" width="9.140625" style="85"/>
    <col min="3329" max="3329" width="15.5703125" style="85" customWidth="1"/>
    <col min="3330" max="3330" width="9.42578125" style="85" customWidth="1"/>
    <col min="3331" max="3331" width="17" style="85" customWidth="1"/>
    <col min="3332" max="3333" width="16.140625" style="85" customWidth="1"/>
    <col min="3334" max="3334" width="14.5703125" style="85" customWidth="1"/>
    <col min="3335" max="3335" width="12.42578125" style="85" customWidth="1"/>
    <col min="3336" max="3336" width="12.85546875" style="85" customWidth="1"/>
    <col min="3337" max="3337" width="10.7109375" style="85" customWidth="1"/>
    <col min="3338" max="3339" width="10.140625" style="85" customWidth="1"/>
    <col min="3340" max="3340" width="15.85546875" style="85" customWidth="1"/>
    <col min="3341" max="3584" width="9.140625" style="85"/>
    <col min="3585" max="3585" width="15.5703125" style="85" customWidth="1"/>
    <col min="3586" max="3586" width="9.42578125" style="85" customWidth="1"/>
    <col min="3587" max="3587" width="17" style="85" customWidth="1"/>
    <col min="3588" max="3589" width="16.140625" style="85" customWidth="1"/>
    <col min="3590" max="3590" width="14.5703125" style="85" customWidth="1"/>
    <col min="3591" max="3591" width="12.42578125" style="85" customWidth="1"/>
    <col min="3592" max="3592" width="12.85546875" style="85" customWidth="1"/>
    <col min="3593" max="3593" width="10.7109375" style="85" customWidth="1"/>
    <col min="3594" max="3595" width="10.140625" style="85" customWidth="1"/>
    <col min="3596" max="3596" width="15.85546875" style="85" customWidth="1"/>
    <col min="3597" max="3840" width="9.140625" style="85"/>
    <col min="3841" max="3841" width="15.5703125" style="85" customWidth="1"/>
    <col min="3842" max="3842" width="9.42578125" style="85" customWidth="1"/>
    <col min="3843" max="3843" width="17" style="85" customWidth="1"/>
    <col min="3844" max="3845" width="16.140625" style="85" customWidth="1"/>
    <col min="3846" max="3846" width="14.5703125" style="85" customWidth="1"/>
    <col min="3847" max="3847" width="12.42578125" style="85" customWidth="1"/>
    <col min="3848" max="3848" width="12.85546875" style="85" customWidth="1"/>
    <col min="3849" max="3849" width="10.7109375" style="85" customWidth="1"/>
    <col min="3850" max="3851" width="10.140625" style="85" customWidth="1"/>
    <col min="3852" max="3852" width="15.85546875" style="85" customWidth="1"/>
    <col min="3853" max="4096" width="9.140625" style="85"/>
    <col min="4097" max="4097" width="15.5703125" style="85" customWidth="1"/>
    <col min="4098" max="4098" width="9.42578125" style="85" customWidth="1"/>
    <col min="4099" max="4099" width="17" style="85" customWidth="1"/>
    <col min="4100" max="4101" width="16.140625" style="85" customWidth="1"/>
    <col min="4102" max="4102" width="14.5703125" style="85" customWidth="1"/>
    <col min="4103" max="4103" width="12.42578125" style="85" customWidth="1"/>
    <col min="4104" max="4104" width="12.85546875" style="85" customWidth="1"/>
    <col min="4105" max="4105" width="10.7109375" style="85" customWidth="1"/>
    <col min="4106" max="4107" width="10.140625" style="85" customWidth="1"/>
    <col min="4108" max="4108" width="15.85546875" style="85" customWidth="1"/>
    <col min="4109" max="4352" width="9.140625" style="85"/>
    <col min="4353" max="4353" width="15.5703125" style="85" customWidth="1"/>
    <col min="4354" max="4354" width="9.42578125" style="85" customWidth="1"/>
    <col min="4355" max="4355" width="17" style="85" customWidth="1"/>
    <col min="4356" max="4357" width="16.140625" style="85" customWidth="1"/>
    <col min="4358" max="4358" width="14.5703125" style="85" customWidth="1"/>
    <col min="4359" max="4359" width="12.42578125" style="85" customWidth="1"/>
    <col min="4360" max="4360" width="12.85546875" style="85" customWidth="1"/>
    <col min="4361" max="4361" width="10.7109375" style="85" customWidth="1"/>
    <col min="4362" max="4363" width="10.140625" style="85" customWidth="1"/>
    <col min="4364" max="4364" width="15.85546875" style="85" customWidth="1"/>
    <col min="4365" max="4608" width="9.140625" style="85"/>
    <col min="4609" max="4609" width="15.5703125" style="85" customWidth="1"/>
    <col min="4610" max="4610" width="9.42578125" style="85" customWidth="1"/>
    <col min="4611" max="4611" width="17" style="85" customWidth="1"/>
    <col min="4612" max="4613" width="16.140625" style="85" customWidth="1"/>
    <col min="4614" max="4614" width="14.5703125" style="85" customWidth="1"/>
    <col min="4615" max="4615" width="12.42578125" style="85" customWidth="1"/>
    <col min="4616" max="4616" width="12.85546875" style="85" customWidth="1"/>
    <col min="4617" max="4617" width="10.7109375" style="85" customWidth="1"/>
    <col min="4618" max="4619" width="10.140625" style="85" customWidth="1"/>
    <col min="4620" max="4620" width="15.85546875" style="85" customWidth="1"/>
    <col min="4621" max="4864" width="9.140625" style="85"/>
    <col min="4865" max="4865" width="15.5703125" style="85" customWidth="1"/>
    <col min="4866" max="4866" width="9.42578125" style="85" customWidth="1"/>
    <col min="4867" max="4867" width="17" style="85" customWidth="1"/>
    <col min="4868" max="4869" width="16.140625" style="85" customWidth="1"/>
    <col min="4870" max="4870" width="14.5703125" style="85" customWidth="1"/>
    <col min="4871" max="4871" width="12.42578125" style="85" customWidth="1"/>
    <col min="4872" max="4872" width="12.85546875" style="85" customWidth="1"/>
    <col min="4873" max="4873" width="10.7109375" style="85" customWidth="1"/>
    <col min="4874" max="4875" width="10.140625" style="85" customWidth="1"/>
    <col min="4876" max="4876" width="15.85546875" style="85" customWidth="1"/>
    <col min="4877" max="5120" width="9.140625" style="85"/>
    <col min="5121" max="5121" width="15.5703125" style="85" customWidth="1"/>
    <col min="5122" max="5122" width="9.42578125" style="85" customWidth="1"/>
    <col min="5123" max="5123" width="17" style="85" customWidth="1"/>
    <col min="5124" max="5125" width="16.140625" style="85" customWidth="1"/>
    <col min="5126" max="5126" width="14.5703125" style="85" customWidth="1"/>
    <col min="5127" max="5127" width="12.42578125" style="85" customWidth="1"/>
    <col min="5128" max="5128" width="12.85546875" style="85" customWidth="1"/>
    <col min="5129" max="5129" width="10.7109375" style="85" customWidth="1"/>
    <col min="5130" max="5131" width="10.140625" style="85" customWidth="1"/>
    <col min="5132" max="5132" width="15.85546875" style="85" customWidth="1"/>
    <col min="5133" max="5376" width="9.140625" style="85"/>
    <col min="5377" max="5377" width="15.5703125" style="85" customWidth="1"/>
    <col min="5378" max="5378" width="9.42578125" style="85" customWidth="1"/>
    <col min="5379" max="5379" width="17" style="85" customWidth="1"/>
    <col min="5380" max="5381" width="16.140625" style="85" customWidth="1"/>
    <col min="5382" max="5382" width="14.5703125" style="85" customWidth="1"/>
    <col min="5383" max="5383" width="12.42578125" style="85" customWidth="1"/>
    <col min="5384" max="5384" width="12.85546875" style="85" customWidth="1"/>
    <col min="5385" max="5385" width="10.7109375" style="85" customWidth="1"/>
    <col min="5386" max="5387" width="10.140625" style="85" customWidth="1"/>
    <col min="5388" max="5388" width="15.85546875" style="85" customWidth="1"/>
    <col min="5389" max="5632" width="9.140625" style="85"/>
    <col min="5633" max="5633" width="15.5703125" style="85" customWidth="1"/>
    <col min="5634" max="5634" width="9.42578125" style="85" customWidth="1"/>
    <col min="5635" max="5635" width="17" style="85" customWidth="1"/>
    <col min="5636" max="5637" width="16.140625" style="85" customWidth="1"/>
    <col min="5638" max="5638" width="14.5703125" style="85" customWidth="1"/>
    <col min="5639" max="5639" width="12.42578125" style="85" customWidth="1"/>
    <col min="5640" max="5640" width="12.85546875" style="85" customWidth="1"/>
    <col min="5641" max="5641" width="10.7109375" style="85" customWidth="1"/>
    <col min="5642" max="5643" width="10.140625" style="85" customWidth="1"/>
    <col min="5644" max="5644" width="15.85546875" style="85" customWidth="1"/>
    <col min="5645" max="5888" width="9.140625" style="85"/>
    <col min="5889" max="5889" width="15.5703125" style="85" customWidth="1"/>
    <col min="5890" max="5890" width="9.42578125" style="85" customWidth="1"/>
    <col min="5891" max="5891" width="17" style="85" customWidth="1"/>
    <col min="5892" max="5893" width="16.140625" style="85" customWidth="1"/>
    <col min="5894" max="5894" width="14.5703125" style="85" customWidth="1"/>
    <col min="5895" max="5895" width="12.42578125" style="85" customWidth="1"/>
    <col min="5896" max="5896" width="12.85546875" style="85" customWidth="1"/>
    <col min="5897" max="5897" width="10.7109375" style="85" customWidth="1"/>
    <col min="5898" max="5899" width="10.140625" style="85" customWidth="1"/>
    <col min="5900" max="5900" width="15.85546875" style="85" customWidth="1"/>
    <col min="5901" max="6144" width="9.140625" style="85"/>
    <col min="6145" max="6145" width="15.5703125" style="85" customWidth="1"/>
    <col min="6146" max="6146" width="9.42578125" style="85" customWidth="1"/>
    <col min="6147" max="6147" width="17" style="85" customWidth="1"/>
    <col min="6148" max="6149" width="16.140625" style="85" customWidth="1"/>
    <col min="6150" max="6150" width="14.5703125" style="85" customWidth="1"/>
    <col min="6151" max="6151" width="12.42578125" style="85" customWidth="1"/>
    <col min="6152" max="6152" width="12.85546875" style="85" customWidth="1"/>
    <col min="6153" max="6153" width="10.7109375" style="85" customWidth="1"/>
    <col min="6154" max="6155" width="10.140625" style="85" customWidth="1"/>
    <col min="6156" max="6156" width="15.85546875" style="85" customWidth="1"/>
    <col min="6157" max="6400" width="9.140625" style="85"/>
    <col min="6401" max="6401" width="15.5703125" style="85" customWidth="1"/>
    <col min="6402" max="6402" width="9.42578125" style="85" customWidth="1"/>
    <col min="6403" max="6403" width="17" style="85" customWidth="1"/>
    <col min="6404" max="6405" width="16.140625" style="85" customWidth="1"/>
    <col min="6406" max="6406" width="14.5703125" style="85" customWidth="1"/>
    <col min="6407" max="6407" width="12.42578125" style="85" customWidth="1"/>
    <col min="6408" max="6408" width="12.85546875" style="85" customWidth="1"/>
    <col min="6409" max="6409" width="10.7109375" style="85" customWidth="1"/>
    <col min="6410" max="6411" width="10.140625" style="85" customWidth="1"/>
    <col min="6412" max="6412" width="15.85546875" style="85" customWidth="1"/>
    <col min="6413" max="6656" width="9.140625" style="85"/>
    <col min="6657" max="6657" width="15.5703125" style="85" customWidth="1"/>
    <col min="6658" max="6658" width="9.42578125" style="85" customWidth="1"/>
    <col min="6659" max="6659" width="17" style="85" customWidth="1"/>
    <col min="6660" max="6661" width="16.140625" style="85" customWidth="1"/>
    <col min="6662" max="6662" width="14.5703125" style="85" customWidth="1"/>
    <col min="6663" max="6663" width="12.42578125" style="85" customWidth="1"/>
    <col min="6664" max="6664" width="12.85546875" style="85" customWidth="1"/>
    <col min="6665" max="6665" width="10.7109375" style="85" customWidth="1"/>
    <col min="6666" max="6667" width="10.140625" style="85" customWidth="1"/>
    <col min="6668" max="6668" width="15.85546875" style="85" customWidth="1"/>
    <col min="6669" max="6912" width="9.140625" style="85"/>
    <col min="6913" max="6913" width="15.5703125" style="85" customWidth="1"/>
    <col min="6914" max="6914" width="9.42578125" style="85" customWidth="1"/>
    <col min="6915" max="6915" width="17" style="85" customWidth="1"/>
    <col min="6916" max="6917" width="16.140625" style="85" customWidth="1"/>
    <col min="6918" max="6918" width="14.5703125" style="85" customWidth="1"/>
    <col min="6919" max="6919" width="12.42578125" style="85" customWidth="1"/>
    <col min="6920" max="6920" width="12.85546875" style="85" customWidth="1"/>
    <col min="6921" max="6921" width="10.7109375" style="85" customWidth="1"/>
    <col min="6922" max="6923" width="10.140625" style="85" customWidth="1"/>
    <col min="6924" max="6924" width="15.85546875" style="85" customWidth="1"/>
    <col min="6925" max="7168" width="9.140625" style="85"/>
    <col min="7169" max="7169" width="15.5703125" style="85" customWidth="1"/>
    <col min="7170" max="7170" width="9.42578125" style="85" customWidth="1"/>
    <col min="7171" max="7171" width="17" style="85" customWidth="1"/>
    <col min="7172" max="7173" width="16.140625" style="85" customWidth="1"/>
    <col min="7174" max="7174" width="14.5703125" style="85" customWidth="1"/>
    <col min="7175" max="7175" width="12.42578125" style="85" customWidth="1"/>
    <col min="7176" max="7176" width="12.85546875" style="85" customWidth="1"/>
    <col min="7177" max="7177" width="10.7109375" style="85" customWidth="1"/>
    <col min="7178" max="7179" width="10.140625" style="85" customWidth="1"/>
    <col min="7180" max="7180" width="15.85546875" style="85" customWidth="1"/>
    <col min="7181" max="7424" width="9.140625" style="85"/>
    <col min="7425" max="7425" width="15.5703125" style="85" customWidth="1"/>
    <col min="7426" max="7426" width="9.42578125" style="85" customWidth="1"/>
    <col min="7427" max="7427" width="17" style="85" customWidth="1"/>
    <col min="7428" max="7429" width="16.140625" style="85" customWidth="1"/>
    <col min="7430" max="7430" width="14.5703125" style="85" customWidth="1"/>
    <col min="7431" max="7431" width="12.42578125" style="85" customWidth="1"/>
    <col min="7432" max="7432" width="12.85546875" style="85" customWidth="1"/>
    <col min="7433" max="7433" width="10.7109375" style="85" customWidth="1"/>
    <col min="7434" max="7435" width="10.140625" style="85" customWidth="1"/>
    <col min="7436" max="7436" width="15.85546875" style="85" customWidth="1"/>
    <col min="7437" max="7680" width="9.140625" style="85"/>
    <col min="7681" max="7681" width="15.5703125" style="85" customWidth="1"/>
    <col min="7682" max="7682" width="9.42578125" style="85" customWidth="1"/>
    <col min="7683" max="7683" width="17" style="85" customWidth="1"/>
    <col min="7684" max="7685" width="16.140625" style="85" customWidth="1"/>
    <col min="7686" max="7686" width="14.5703125" style="85" customWidth="1"/>
    <col min="7687" max="7687" width="12.42578125" style="85" customWidth="1"/>
    <col min="7688" max="7688" width="12.85546875" style="85" customWidth="1"/>
    <col min="7689" max="7689" width="10.7109375" style="85" customWidth="1"/>
    <col min="7690" max="7691" width="10.140625" style="85" customWidth="1"/>
    <col min="7692" max="7692" width="15.85546875" style="85" customWidth="1"/>
    <col min="7693" max="7936" width="9.140625" style="85"/>
    <col min="7937" max="7937" width="15.5703125" style="85" customWidth="1"/>
    <col min="7938" max="7938" width="9.42578125" style="85" customWidth="1"/>
    <col min="7939" max="7939" width="17" style="85" customWidth="1"/>
    <col min="7940" max="7941" width="16.140625" style="85" customWidth="1"/>
    <col min="7942" max="7942" width="14.5703125" style="85" customWidth="1"/>
    <col min="7943" max="7943" width="12.42578125" style="85" customWidth="1"/>
    <col min="7944" max="7944" width="12.85546875" style="85" customWidth="1"/>
    <col min="7945" max="7945" width="10.7109375" style="85" customWidth="1"/>
    <col min="7946" max="7947" width="10.140625" style="85" customWidth="1"/>
    <col min="7948" max="7948" width="15.85546875" style="85" customWidth="1"/>
    <col min="7949" max="8192" width="9.140625" style="85"/>
    <col min="8193" max="8193" width="15.5703125" style="85" customWidth="1"/>
    <col min="8194" max="8194" width="9.42578125" style="85" customWidth="1"/>
    <col min="8195" max="8195" width="17" style="85" customWidth="1"/>
    <col min="8196" max="8197" width="16.140625" style="85" customWidth="1"/>
    <col min="8198" max="8198" width="14.5703125" style="85" customWidth="1"/>
    <col min="8199" max="8199" width="12.42578125" style="85" customWidth="1"/>
    <col min="8200" max="8200" width="12.85546875" style="85" customWidth="1"/>
    <col min="8201" max="8201" width="10.7109375" style="85" customWidth="1"/>
    <col min="8202" max="8203" width="10.140625" style="85" customWidth="1"/>
    <col min="8204" max="8204" width="15.85546875" style="85" customWidth="1"/>
    <col min="8205" max="8448" width="9.140625" style="85"/>
    <col min="8449" max="8449" width="15.5703125" style="85" customWidth="1"/>
    <col min="8450" max="8450" width="9.42578125" style="85" customWidth="1"/>
    <col min="8451" max="8451" width="17" style="85" customWidth="1"/>
    <col min="8452" max="8453" width="16.140625" style="85" customWidth="1"/>
    <col min="8454" max="8454" width="14.5703125" style="85" customWidth="1"/>
    <col min="8455" max="8455" width="12.42578125" style="85" customWidth="1"/>
    <col min="8456" max="8456" width="12.85546875" style="85" customWidth="1"/>
    <col min="8457" max="8457" width="10.7109375" style="85" customWidth="1"/>
    <col min="8458" max="8459" width="10.140625" style="85" customWidth="1"/>
    <col min="8460" max="8460" width="15.85546875" style="85" customWidth="1"/>
    <col min="8461" max="8704" width="9.140625" style="85"/>
    <col min="8705" max="8705" width="15.5703125" style="85" customWidth="1"/>
    <col min="8706" max="8706" width="9.42578125" style="85" customWidth="1"/>
    <col min="8707" max="8707" width="17" style="85" customWidth="1"/>
    <col min="8708" max="8709" width="16.140625" style="85" customWidth="1"/>
    <col min="8710" max="8710" width="14.5703125" style="85" customWidth="1"/>
    <col min="8711" max="8711" width="12.42578125" style="85" customWidth="1"/>
    <col min="8712" max="8712" width="12.85546875" style="85" customWidth="1"/>
    <col min="8713" max="8713" width="10.7109375" style="85" customWidth="1"/>
    <col min="8714" max="8715" width="10.140625" style="85" customWidth="1"/>
    <col min="8716" max="8716" width="15.85546875" style="85" customWidth="1"/>
    <col min="8717" max="8960" width="9.140625" style="85"/>
    <col min="8961" max="8961" width="15.5703125" style="85" customWidth="1"/>
    <col min="8962" max="8962" width="9.42578125" style="85" customWidth="1"/>
    <col min="8963" max="8963" width="17" style="85" customWidth="1"/>
    <col min="8964" max="8965" width="16.140625" style="85" customWidth="1"/>
    <col min="8966" max="8966" width="14.5703125" style="85" customWidth="1"/>
    <col min="8967" max="8967" width="12.42578125" style="85" customWidth="1"/>
    <col min="8968" max="8968" width="12.85546875" style="85" customWidth="1"/>
    <col min="8969" max="8969" width="10.7109375" style="85" customWidth="1"/>
    <col min="8970" max="8971" width="10.140625" style="85" customWidth="1"/>
    <col min="8972" max="8972" width="15.85546875" style="85" customWidth="1"/>
    <col min="8973" max="9216" width="9.140625" style="85"/>
    <col min="9217" max="9217" width="15.5703125" style="85" customWidth="1"/>
    <col min="9218" max="9218" width="9.42578125" style="85" customWidth="1"/>
    <col min="9219" max="9219" width="17" style="85" customWidth="1"/>
    <col min="9220" max="9221" width="16.140625" style="85" customWidth="1"/>
    <col min="9222" max="9222" width="14.5703125" style="85" customWidth="1"/>
    <col min="9223" max="9223" width="12.42578125" style="85" customWidth="1"/>
    <col min="9224" max="9224" width="12.85546875" style="85" customWidth="1"/>
    <col min="9225" max="9225" width="10.7109375" style="85" customWidth="1"/>
    <col min="9226" max="9227" width="10.140625" style="85" customWidth="1"/>
    <col min="9228" max="9228" width="15.85546875" style="85" customWidth="1"/>
    <col min="9229" max="9472" width="9.140625" style="85"/>
    <col min="9473" max="9473" width="15.5703125" style="85" customWidth="1"/>
    <col min="9474" max="9474" width="9.42578125" style="85" customWidth="1"/>
    <col min="9475" max="9475" width="17" style="85" customWidth="1"/>
    <col min="9476" max="9477" width="16.140625" style="85" customWidth="1"/>
    <col min="9478" max="9478" width="14.5703125" style="85" customWidth="1"/>
    <col min="9479" max="9479" width="12.42578125" style="85" customWidth="1"/>
    <col min="9480" max="9480" width="12.85546875" style="85" customWidth="1"/>
    <col min="9481" max="9481" width="10.7109375" style="85" customWidth="1"/>
    <col min="9482" max="9483" width="10.140625" style="85" customWidth="1"/>
    <col min="9484" max="9484" width="15.85546875" style="85" customWidth="1"/>
    <col min="9485" max="9728" width="9.140625" style="85"/>
    <col min="9729" max="9729" width="15.5703125" style="85" customWidth="1"/>
    <col min="9730" max="9730" width="9.42578125" style="85" customWidth="1"/>
    <col min="9731" max="9731" width="17" style="85" customWidth="1"/>
    <col min="9732" max="9733" width="16.140625" style="85" customWidth="1"/>
    <col min="9734" max="9734" width="14.5703125" style="85" customWidth="1"/>
    <col min="9735" max="9735" width="12.42578125" style="85" customWidth="1"/>
    <col min="9736" max="9736" width="12.85546875" style="85" customWidth="1"/>
    <col min="9737" max="9737" width="10.7109375" style="85" customWidth="1"/>
    <col min="9738" max="9739" width="10.140625" style="85" customWidth="1"/>
    <col min="9740" max="9740" width="15.85546875" style="85" customWidth="1"/>
    <col min="9741" max="9984" width="9.140625" style="85"/>
    <col min="9985" max="9985" width="15.5703125" style="85" customWidth="1"/>
    <col min="9986" max="9986" width="9.42578125" style="85" customWidth="1"/>
    <col min="9987" max="9987" width="17" style="85" customWidth="1"/>
    <col min="9988" max="9989" width="16.140625" style="85" customWidth="1"/>
    <col min="9990" max="9990" width="14.5703125" style="85" customWidth="1"/>
    <col min="9991" max="9991" width="12.42578125" style="85" customWidth="1"/>
    <col min="9992" max="9992" width="12.85546875" style="85" customWidth="1"/>
    <col min="9993" max="9993" width="10.7109375" style="85" customWidth="1"/>
    <col min="9994" max="9995" width="10.140625" style="85" customWidth="1"/>
    <col min="9996" max="9996" width="15.85546875" style="85" customWidth="1"/>
    <col min="9997" max="10240" width="9.140625" style="85"/>
    <col min="10241" max="10241" width="15.5703125" style="85" customWidth="1"/>
    <col min="10242" max="10242" width="9.42578125" style="85" customWidth="1"/>
    <col min="10243" max="10243" width="17" style="85" customWidth="1"/>
    <col min="10244" max="10245" width="16.140625" style="85" customWidth="1"/>
    <col min="10246" max="10246" width="14.5703125" style="85" customWidth="1"/>
    <col min="10247" max="10247" width="12.42578125" style="85" customWidth="1"/>
    <col min="10248" max="10248" width="12.85546875" style="85" customWidth="1"/>
    <col min="10249" max="10249" width="10.7109375" style="85" customWidth="1"/>
    <col min="10250" max="10251" width="10.140625" style="85" customWidth="1"/>
    <col min="10252" max="10252" width="15.85546875" style="85" customWidth="1"/>
    <col min="10253" max="10496" width="9.140625" style="85"/>
    <col min="10497" max="10497" width="15.5703125" style="85" customWidth="1"/>
    <col min="10498" max="10498" width="9.42578125" style="85" customWidth="1"/>
    <col min="10499" max="10499" width="17" style="85" customWidth="1"/>
    <col min="10500" max="10501" width="16.140625" style="85" customWidth="1"/>
    <col min="10502" max="10502" width="14.5703125" style="85" customWidth="1"/>
    <col min="10503" max="10503" width="12.42578125" style="85" customWidth="1"/>
    <col min="10504" max="10504" width="12.85546875" style="85" customWidth="1"/>
    <col min="10505" max="10505" width="10.7109375" style="85" customWidth="1"/>
    <col min="10506" max="10507" width="10.140625" style="85" customWidth="1"/>
    <col min="10508" max="10508" width="15.85546875" style="85" customWidth="1"/>
    <col min="10509" max="10752" width="9.140625" style="85"/>
    <col min="10753" max="10753" width="15.5703125" style="85" customWidth="1"/>
    <col min="10754" max="10754" width="9.42578125" style="85" customWidth="1"/>
    <col min="10755" max="10755" width="17" style="85" customWidth="1"/>
    <col min="10756" max="10757" width="16.140625" style="85" customWidth="1"/>
    <col min="10758" max="10758" width="14.5703125" style="85" customWidth="1"/>
    <col min="10759" max="10759" width="12.42578125" style="85" customWidth="1"/>
    <col min="10760" max="10760" width="12.85546875" style="85" customWidth="1"/>
    <col min="10761" max="10761" width="10.7109375" style="85" customWidth="1"/>
    <col min="10762" max="10763" width="10.140625" style="85" customWidth="1"/>
    <col min="10764" max="10764" width="15.85546875" style="85" customWidth="1"/>
    <col min="10765" max="11008" width="9.140625" style="85"/>
    <col min="11009" max="11009" width="15.5703125" style="85" customWidth="1"/>
    <col min="11010" max="11010" width="9.42578125" style="85" customWidth="1"/>
    <col min="11011" max="11011" width="17" style="85" customWidth="1"/>
    <col min="11012" max="11013" width="16.140625" style="85" customWidth="1"/>
    <col min="11014" max="11014" width="14.5703125" style="85" customWidth="1"/>
    <col min="11015" max="11015" width="12.42578125" style="85" customWidth="1"/>
    <col min="11016" max="11016" width="12.85546875" style="85" customWidth="1"/>
    <col min="11017" max="11017" width="10.7109375" style="85" customWidth="1"/>
    <col min="11018" max="11019" width="10.140625" style="85" customWidth="1"/>
    <col min="11020" max="11020" width="15.85546875" style="85" customWidth="1"/>
    <col min="11021" max="11264" width="9.140625" style="85"/>
    <col min="11265" max="11265" width="15.5703125" style="85" customWidth="1"/>
    <col min="11266" max="11266" width="9.42578125" style="85" customWidth="1"/>
    <col min="11267" max="11267" width="17" style="85" customWidth="1"/>
    <col min="11268" max="11269" width="16.140625" style="85" customWidth="1"/>
    <col min="11270" max="11270" width="14.5703125" style="85" customWidth="1"/>
    <col min="11271" max="11271" width="12.42578125" style="85" customWidth="1"/>
    <col min="11272" max="11272" width="12.85546875" style="85" customWidth="1"/>
    <col min="11273" max="11273" width="10.7109375" style="85" customWidth="1"/>
    <col min="11274" max="11275" width="10.140625" style="85" customWidth="1"/>
    <col min="11276" max="11276" width="15.85546875" style="85" customWidth="1"/>
    <col min="11277" max="11520" width="9.140625" style="85"/>
    <col min="11521" max="11521" width="15.5703125" style="85" customWidth="1"/>
    <col min="11522" max="11522" width="9.42578125" style="85" customWidth="1"/>
    <col min="11523" max="11523" width="17" style="85" customWidth="1"/>
    <col min="11524" max="11525" width="16.140625" style="85" customWidth="1"/>
    <col min="11526" max="11526" width="14.5703125" style="85" customWidth="1"/>
    <col min="11527" max="11527" width="12.42578125" style="85" customWidth="1"/>
    <col min="11528" max="11528" width="12.85546875" style="85" customWidth="1"/>
    <col min="11529" max="11529" width="10.7109375" style="85" customWidth="1"/>
    <col min="11530" max="11531" width="10.140625" style="85" customWidth="1"/>
    <col min="11532" max="11532" width="15.85546875" style="85" customWidth="1"/>
    <col min="11533" max="11776" width="9.140625" style="85"/>
    <col min="11777" max="11777" width="15.5703125" style="85" customWidth="1"/>
    <col min="11778" max="11778" width="9.42578125" style="85" customWidth="1"/>
    <col min="11779" max="11779" width="17" style="85" customWidth="1"/>
    <col min="11780" max="11781" width="16.140625" style="85" customWidth="1"/>
    <col min="11782" max="11782" width="14.5703125" style="85" customWidth="1"/>
    <col min="11783" max="11783" width="12.42578125" style="85" customWidth="1"/>
    <col min="11784" max="11784" width="12.85546875" style="85" customWidth="1"/>
    <col min="11785" max="11785" width="10.7109375" style="85" customWidth="1"/>
    <col min="11786" max="11787" width="10.140625" style="85" customWidth="1"/>
    <col min="11788" max="11788" width="15.85546875" style="85" customWidth="1"/>
    <col min="11789" max="12032" width="9.140625" style="85"/>
    <col min="12033" max="12033" width="15.5703125" style="85" customWidth="1"/>
    <col min="12034" max="12034" width="9.42578125" style="85" customWidth="1"/>
    <col min="12035" max="12035" width="17" style="85" customWidth="1"/>
    <col min="12036" max="12037" width="16.140625" style="85" customWidth="1"/>
    <col min="12038" max="12038" width="14.5703125" style="85" customWidth="1"/>
    <col min="12039" max="12039" width="12.42578125" style="85" customWidth="1"/>
    <col min="12040" max="12040" width="12.85546875" style="85" customWidth="1"/>
    <col min="12041" max="12041" width="10.7109375" style="85" customWidth="1"/>
    <col min="12042" max="12043" width="10.140625" style="85" customWidth="1"/>
    <col min="12044" max="12044" width="15.85546875" style="85" customWidth="1"/>
    <col min="12045" max="12288" width="9.140625" style="85"/>
    <col min="12289" max="12289" width="15.5703125" style="85" customWidth="1"/>
    <col min="12290" max="12290" width="9.42578125" style="85" customWidth="1"/>
    <col min="12291" max="12291" width="17" style="85" customWidth="1"/>
    <col min="12292" max="12293" width="16.140625" style="85" customWidth="1"/>
    <col min="12294" max="12294" width="14.5703125" style="85" customWidth="1"/>
    <col min="12295" max="12295" width="12.42578125" style="85" customWidth="1"/>
    <col min="12296" max="12296" width="12.85546875" style="85" customWidth="1"/>
    <col min="12297" max="12297" width="10.7109375" style="85" customWidth="1"/>
    <col min="12298" max="12299" width="10.140625" style="85" customWidth="1"/>
    <col min="12300" max="12300" width="15.85546875" style="85" customWidth="1"/>
    <col min="12301" max="12544" width="9.140625" style="85"/>
    <col min="12545" max="12545" width="15.5703125" style="85" customWidth="1"/>
    <col min="12546" max="12546" width="9.42578125" style="85" customWidth="1"/>
    <col min="12547" max="12547" width="17" style="85" customWidth="1"/>
    <col min="12548" max="12549" width="16.140625" style="85" customWidth="1"/>
    <col min="12550" max="12550" width="14.5703125" style="85" customWidth="1"/>
    <col min="12551" max="12551" width="12.42578125" style="85" customWidth="1"/>
    <col min="12552" max="12552" width="12.85546875" style="85" customWidth="1"/>
    <col min="12553" max="12553" width="10.7109375" style="85" customWidth="1"/>
    <col min="12554" max="12555" width="10.140625" style="85" customWidth="1"/>
    <col min="12556" max="12556" width="15.85546875" style="85" customWidth="1"/>
    <col min="12557" max="12800" width="9.140625" style="85"/>
    <col min="12801" max="12801" width="15.5703125" style="85" customWidth="1"/>
    <col min="12802" max="12802" width="9.42578125" style="85" customWidth="1"/>
    <col min="12803" max="12803" width="17" style="85" customWidth="1"/>
    <col min="12804" max="12805" width="16.140625" style="85" customWidth="1"/>
    <col min="12806" max="12806" width="14.5703125" style="85" customWidth="1"/>
    <col min="12807" max="12807" width="12.42578125" style="85" customWidth="1"/>
    <col min="12808" max="12808" width="12.85546875" style="85" customWidth="1"/>
    <col min="12809" max="12809" width="10.7109375" style="85" customWidth="1"/>
    <col min="12810" max="12811" width="10.140625" style="85" customWidth="1"/>
    <col min="12812" max="12812" width="15.85546875" style="85" customWidth="1"/>
    <col min="12813" max="13056" width="9.140625" style="85"/>
    <col min="13057" max="13057" width="15.5703125" style="85" customWidth="1"/>
    <col min="13058" max="13058" width="9.42578125" style="85" customWidth="1"/>
    <col min="13059" max="13059" width="17" style="85" customWidth="1"/>
    <col min="13060" max="13061" width="16.140625" style="85" customWidth="1"/>
    <col min="13062" max="13062" width="14.5703125" style="85" customWidth="1"/>
    <col min="13063" max="13063" width="12.42578125" style="85" customWidth="1"/>
    <col min="13064" max="13064" width="12.85546875" style="85" customWidth="1"/>
    <col min="13065" max="13065" width="10.7109375" style="85" customWidth="1"/>
    <col min="13066" max="13067" width="10.140625" style="85" customWidth="1"/>
    <col min="13068" max="13068" width="15.85546875" style="85" customWidth="1"/>
    <col min="13069" max="13312" width="9.140625" style="85"/>
    <col min="13313" max="13313" width="15.5703125" style="85" customWidth="1"/>
    <col min="13314" max="13314" width="9.42578125" style="85" customWidth="1"/>
    <col min="13315" max="13315" width="17" style="85" customWidth="1"/>
    <col min="13316" max="13317" width="16.140625" style="85" customWidth="1"/>
    <col min="13318" max="13318" width="14.5703125" style="85" customWidth="1"/>
    <col min="13319" max="13319" width="12.42578125" style="85" customWidth="1"/>
    <col min="13320" max="13320" width="12.85546875" style="85" customWidth="1"/>
    <col min="13321" max="13321" width="10.7109375" style="85" customWidth="1"/>
    <col min="13322" max="13323" width="10.140625" style="85" customWidth="1"/>
    <col min="13324" max="13324" width="15.85546875" style="85" customWidth="1"/>
    <col min="13325" max="13568" width="9.140625" style="85"/>
    <col min="13569" max="13569" width="15.5703125" style="85" customWidth="1"/>
    <col min="13570" max="13570" width="9.42578125" style="85" customWidth="1"/>
    <col min="13571" max="13571" width="17" style="85" customWidth="1"/>
    <col min="13572" max="13573" width="16.140625" style="85" customWidth="1"/>
    <col min="13574" max="13574" width="14.5703125" style="85" customWidth="1"/>
    <col min="13575" max="13575" width="12.42578125" style="85" customWidth="1"/>
    <col min="13576" max="13576" width="12.85546875" style="85" customWidth="1"/>
    <col min="13577" max="13577" width="10.7109375" style="85" customWidth="1"/>
    <col min="13578" max="13579" width="10.140625" style="85" customWidth="1"/>
    <col min="13580" max="13580" width="15.85546875" style="85" customWidth="1"/>
    <col min="13581" max="13824" width="9.140625" style="85"/>
    <col min="13825" max="13825" width="15.5703125" style="85" customWidth="1"/>
    <col min="13826" max="13826" width="9.42578125" style="85" customWidth="1"/>
    <col min="13827" max="13827" width="17" style="85" customWidth="1"/>
    <col min="13828" max="13829" width="16.140625" style="85" customWidth="1"/>
    <col min="13830" max="13830" width="14.5703125" style="85" customWidth="1"/>
    <col min="13831" max="13831" width="12.42578125" style="85" customWidth="1"/>
    <col min="13832" max="13832" width="12.85546875" style="85" customWidth="1"/>
    <col min="13833" max="13833" width="10.7109375" style="85" customWidth="1"/>
    <col min="13834" max="13835" width="10.140625" style="85" customWidth="1"/>
    <col min="13836" max="13836" width="15.85546875" style="85" customWidth="1"/>
    <col min="13837" max="14080" width="9.140625" style="85"/>
    <col min="14081" max="14081" width="15.5703125" style="85" customWidth="1"/>
    <col min="14082" max="14082" width="9.42578125" style="85" customWidth="1"/>
    <col min="14083" max="14083" width="17" style="85" customWidth="1"/>
    <col min="14084" max="14085" width="16.140625" style="85" customWidth="1"/>
    <col min="14086" max="14086" width="14.5703125" style="85" customWidth="1"/>
    <col min="14087" max="14087" width="12.42578125" style="85" customWidth="1"/>
    <col min="14088" max="14088" width="12.85546875" style="85" customWidth="1"/>
    <col min="14089" max="14089" width="10.7109375" style="85" customWidth="1"/>
    <col min="14090" max="14091" width="10.140625" style="85" customWidth="1"/>
    <col min="14092" max="14092" width="15.85546875" style="85" customWidth="1"/>
    <col min="14093" max="14336" width="9.140625" style="85"/>
    <col min="14337" max="14337" width="15.5703125" style="85" customWidth="1"/>
    <col min="14338" max="14338" width="9.42578125" style="85" customWidth="1"/>
    <col min="14339" max="14339" width="17" style="85" customWidth="1"/>
    <col min="14340" max="14341" width="16.140625" style="85" customWidth="1"/>
    <col min="14342" max="14342" width="14.5703125" style="85" customWidth="1"/>
    <col min="14343" max="14343" width="12.42578125" style="85" customWidth="1"/>
    <col min="14344" max="14344" width="12.85546875" style="85" customWidth="1"/>
    <col min="14345" max="14345" width="10.7109375" style="85" customWidth="1"/>
    <col min="14346" max="14347" width="10.140625" style="85" customWidth="1"/>
    <col min="14348" max="14348" width="15.85546875" style="85" customWidth="1"/>
    <col min="14349" max="14592" width="9.140625" style="85"/>
    <col min="14593" max="14593" width="15.5703125" style="85" customWidth="1"/>
    <col min="14594" max="14594" width="9.42578125" style="85" customWidth="1"/>
    <col min="14595" max="14595" width="17" style="85" customWidth="1"/>
    <col min="14596" max="14597" width="16.140625" style="85" customWidth="1"/>
    <col min="14598" max="14598" width="14.5703125" style="85" customWidth="1"/>
    <col min="14599" max="14599" width="12.42578125" style="85" customWidth="1"/>
    <col min="14600" max="14600" width="12.85546875" style="85" customWidth="1"/>
    <col min="14601" max="14601" width="10.7109375" style="85" customWidth="1"/>
    <col min="14602" max="14603" width="10.140625" style="85" customWidth="1"/>
    <col min="14604" max="14604" width="15.85546875" style="85" customWidth="1"/>
    <col min="14605" max="14848" width="9.140625" style="85"/>
    <col min="14849" max="14849" width="15.5703125" style="85" customWidth="1"/>
    <col min="14850" max="14850" width="9.42578125" style="85" customWidth="1"/>
    <col min="14851" max="14851" width="17" style="85" customWidth="1"/>
    <col min="14852" max="14853" width="16.140625" style="85" customWidth="1"/>
    <col min="14854" max="14854" width="14.5703125" style="85" customWidth="1"/>
    <col min="14855" max="14855" width="12.42578125" style="85" customWidth="1"/>
    <col min="14856" max="14856" width="12.85546875" style="85" customWidth="1"/>
    <col min="14857" max="14857" width="10.7109375" style="85" customWidth="1"/>
    <col min="14858" max="14859" width="10.140625" style="85" customWidth="1"/>
    <col min="14860" max="14860" width="15.85546875" style="85" customWidth="1"/>
    <col min="14861" max="15104" width="9.140625" style="85"/>
    <col min="15105" max="15105" width="15.5703125" style="85" customWidth="1"/>
    <col min="15106" max="15106" width="9.42578125" style="85" customWidth="1"/>
    <col min="15107" max="15107" width="17" style="85" customWidth="1"/>
    <col min="15108" max="15109" width="16.140625" style="85" customWidth="1"/>
    <col min="15110" max="15110" width="14.5703125" style="85" customWidth="1"/>
    <col min="15111" max="15111" width="12.42578125" style="85" customWidth="1"/>
    <col min="15112" max="15112" width="12.85546875" style="85" customWidth="1"/>
    <col min="15113" max="15113" width="10.7109375" style="85" customWidth="1"/>
    <col min="15114" max="15115" width="10.140625" style="85" customWidth="1"/>
    <col min="15116" max="15116" width="15.85546875" style="85" customWidth="1"/>
    <col min="15117" max="15360" width="9.140625" style="85"/>
    <col min="15361" max="15361" width="15.5703125" style="85" customWidth="1"/>
    <col min="15362" max="15362" width="9.42578125" style="85" customWidth="1"/>
    <col min="15363" max="15363" width="17" style="85" customWidth="1"/>
    <col min="15364" max="15365" width="16.140625" style="85" customWidth="1"/>
    <col min="15366" max="15366" width="14.5703125" style="85" customWidth="1"/>
    <col min="15367" max="15367" width="12.42578125" style="85" customWidth="1"/>
    <col min="15368" max="15368" width="12.85546875" style="85" customWidth="1"/>
    <col min="15369" max="15369" width="10.7109375" style="85" customWidth="1"/>
    <col min="15370" max="15371" width="10.140625" style="85" customWidth="1"/>
    <col min="15372" max="15372" width="15.85546875" style="85" customWidth="1"/>
    <col min="15373" max="15616" width="9.140625" style="85"/>
    <col min="15617" max="15617" width="15.5703125" style="85" customWidth="1"/>
    <col min="15618" max="15618" width="9.42578125" style="85" customWidth="1"/>
    <col min="15619" max="15619" width="17" style="85" customWidth="1"/>
    <col min="15620" max="15621" width="16.140625" style="85" customWidth="1"/>
    <col min="15622" max="15622" width="14.5703125" style="85" customWidth="1"/>
    <col min="15623" max="15623" width="12.42578125" style="85" customWidth="1"/>
    <col min="15624" max="15624" width="12.85546875" style="85" customWidth="1"/>
    <col min="15625" max="15625" width="10.7109375" style="85" customWidth="1"/>
    <col min="15626" max="15627" width="10.140625" style="85" customWidth="1"/>
    <col min="15628" max="15628" width="15.85546875" style="85" customWidth="1"/>
    <col min="15629" max="15872" width="9.140625" style="85"/>
    <col min="15873" max="15873" width="15.5703125" style="85" customWidth="1"/>
    <col min="15874" max="15874" width="9.42578125" style="85" customWidth="1"/>
    <col min="15875" max="15875" width="17" style="85" customWidth="1"/>
    <col min="15876" max="15877" width="16.140625" style="85" customWidth="1"/>
    <col min="15878" max="15878" width="14.5703125" style="85" customWidth="1"/>
    <col min="15879" max="15879" width="12.42578125" style="85" customWidth="1"/>
    <col min="15880" max="15880" width="12.85546875" style="85" customWidth="1"/>
    <col min="15881" max="15881" width="10.7109375" style="85" customWidth="1"/>
    <col min="15882" max="15883" width="10.140625" style="85" customWidth="1"/>
    <col min="15884" max="15884" width="15.85546875" style="85" customWidth="1"/>
    <col min="15885" max="16128" width="9.140625" style="85"/>
    <col min="16129" max="16129" width="15.5703125" style="85" customWidth="1"/>
    <col min="16130" max="16130" width="9.42578125" style="85" customWidth="1"/>
    <col min="16131" max="16131" width="17" style="85" customWidth="1"/>
    <col min="16132" max="16133" width="16.140625" style="85" customWidth="1"/>
    <col min="16134" max="16134" width="14.5703125" style="85" customWidth="1"/>
    <col min="16135" max="16135" width="12.42578125" style="85" customWidth="1"/>
    <col min="16136" max="16136" width="12.85546875" style="85" customWidth="1"/>
    <col min="16137" max="16137" width="10.7109375" style="85" customWidth="1"/>
    <col min="16138" max="16139" width="10.140625" style="85" customWidth="1"/>
    <col min="16140" max="16140" width="15.85546875" style="85" customWidth="1"/>
    <col min="16141" max="16384" width="9.140625" style="85"/>
  </cols>
  <sheetData>
    <row r="1" spans="1:12" ht="30.75" customHeight="1" thickBot="1" x14ac:dyDescent="0.25">
      <c r="A1" s="238" t="s">
        <v>77</v>
      </c>
      <c r="B1" s="238"/>
      <c r="C1" s="238"/>
      <c r="D1" s="238"/>
      <c r="E1" s="238"/>
      <c r="F1" s="238"/>
      <c r="G1" s="238"/>
    </row>
    <row r="2" spans="1:12" s="91" customFormat="1" ht="50.25" customHeight="1" x14ac:dyDescent="0.2">
      <c r="A2" s="86" t="s">
        <v>78</v>
      </c>
      <c r="B2" s="87" t="s">
        <v>79</v>
      </c>
      <c r="C2" s="88" t="s">
        <v>80</v>
      </c>
      <c r="D2" s="88" t="s">
        <v>81</v>
      </c>
      <c r="E2" s="88"/>
      <c r="F2" s="88" t="s">
        <v>82</v>
      </c>
      <c r="G2" s="88" t="s">
        <v>83</v>
      </c>
      <c r="H2" s="88" t="s">
        <v>84</v>
      </c>
      <c r="I2" s="88" t="s">
        <v>85</v>
      </c>
      <c r="J2" s="88" t="s">
        <v>86</v>
      </c>
      <c r="K2" s="89" t="s">
        <v>87</v>
      </c>
      <c r="L2" s="90" t="s">
        <v>88</v>
      </c>
    </row>
    <row r="3" spans="1:12" x14ac:dyDescent="0.2">
      <c r="A3" s="92">
        <v>630</v>
      </c>
      <c r="B3" s="93">
        <v>900</v>
      </c>
      <c r="C3" s="94">
        <f t="shared" ref="C3:C12" si="0">A3*2/3*3.14</f>
        <v>1318.8</v>
      </c>
      <c r="D3" s="94">
        <f t="shared" ref="D3:D12" si="1">A3*3.14</f>
        <v>1978.2</v>
      </c>
      <c r="E3" s="94"/>
      <c r="F3" s="94">
        <f t="shared" ref="F3:F12" si="2">((2*3.14*(B3/2))/4)+400</f>
        <v>1106.5</v>
      </c>
      <c r="G3" s="94">
        <f t="shared" ref="G3:G12" si="3">((2*3.14*(B3+(A3/2)/2))/4)+400</f>
        <v>2060.2750000000001</v>
      </c>
      <c r="H3" s="94">
        <f t="shared" ref="H3:H12" si="4">((F3*2+G3)/3)</f>
        <v>1424.425</v>
      </c>
      <c r="I3" s="95">
        <v>0</v>
      </c>
      <c r="J3" s="96">
        <f t="shared" ref="J3:J12" si="5">C3*H3/10000</f>
        <v>187.85316900000001</v>
      </c>
      <c r="K3" s="97">
        <f t="shared" ref="K3:K12" si="6">D3*H3/10000</f>
        <v>281.77975350000003</v>
      </c>
      <c r="L3" s="97">
        <f t="shared" ref="L3:L12" si="7">SUM(J3*I3)</f>
        <v>0</v>
      </c>
    </row>
    <row r="4" spans="1:12" x14ac:dyDescent="0.2">
      <c r="A4" s="92">
        <v>530</v>
      </c>
      <c r="B4" s="93">
        <v>750</v>
      </c>
      <c r="C4" s="94">
        <f t="shared" si="0"/>
        <v>1109.4666666666667</v>
      </c>
      <c r="D4" s="94">
        <f t="shared" si="1"/>
        <v>1664.2</v>
      </c>
      <c r="E4" s="94"/>
      <c r="F4" s="94">
        <f t="shared" si="2"/>
        <v>988.75</v>
      </c>
      <c r="G4" s="94">
        <f t="shared" si="3"/>
        <v>1785.5250000000001</v>
      </c>
      <c r="H4" s="94">
        <f t="shared" si="4"/>
        <v>1254.3416666666667</v>
      </c>
      <c r="I4" s="95">
        <v>0</v>
      </c>
      <c r="J4" s="96">
        <f t="shared" si="5"/>
        <v>139.16502677777777</v>
      </c>
      <c r="K4" s="97">
        <f t="shared" si="6"/>
        <v>208.74754016666668</v>
      </c>
      <c r="L4" s="97">
        <f t="shared" si="7"/>
        <v>0</v>
      </c>
    </row>
    <row r="5" spans="1:12" x14ac:dyDescent="0.2">
      <c r="A5" s="98">
        <v>426</v>
      </c>
      <c r="B5" s="99">
        <v>600</v>
      </c>
      <c r="C5" s="97">
        <f t="shared" si="0"/>
        <v>891.76</v>
      </c>
      <c r="D5" s="97">
        <f t="shared" si="1"/>
        <v>1337.64</v>
      </c>
      <c r="E5" s="97"/>
      <c r="F5" s="97">
        <f t="shared" si="2"/>
        <v>871</v>
      </c>
      <c r="G5" s="94">
        <f t="shared" si="3"/>
        <v>1509.2050000000002</v>
      </c>
      <c r="H5" s="94">
        <f t="shared" si="4"/>
        <v>1083.7349999999999</v>
      </c>
      <c r="I5" s="95">
        <v>0</v>
      </c>
      <c r="J5" s="96">
        <f t="shared" si="5"/>
        <v>96.643152360000002</v>
      </c>
      <c r="K5" s="97">
        <f t="shared" si="6"/>
        <v>144.96472853999998</v>
      </c>
      <c r="L5" s="97">
        <f t="shared" si="7"/>
        <v>0</v>
      </c>
    </row>
    <row r="6" spans="1:12" x14ac:dyDescent="0.2">
      <c r="A6" s="98">
        <v>325</v>
      </c>
      <c r="B6" s="99">
        <v>450</v>
      </c>
      <c r="C6" s="97">
        <f t="shared" si="0"/>
        <v>680.33333333333337</v>
      </c>
      <c r="D6" s="97">
        <f t="shared" si="1"/>
        <v>1020.5</v>
      </c>
      <c r="E6" s="97"/>
      <c r="F6" s="97">
        <f t="shared" si="2"/>
        <v>753.25</v>
      </c>
      <c r="G6" s="94">
        <f t="shared" si="3"/>
        <v>1234.0625</v>
      </c>
      <c r="H6" s="94">
        <f t="shared" si="4"/>
        <v>913.52083333333337</v>
      </c>
      <c r="I6" s="95">
        <v>0</v>
      </c>
      <c r="J6" s="96">
        <f t="shared" si="5"/>
        <v>62.149867361111113</v>
      </c>
      <c r="K6" s="97">
        <f t="shared" si="6"/>
        <v>93.22480104166668</v>
      </c>
      <c r="L6" s="97">
        <f t="shared" si="7"/>
        <v>0</v>
      </c>
    </row>
    <row r="7" spans="1:12" x14ac:dyDescent="0.2">
      <c r="A7" s="98">
        <v>273</v>
      </c>
      <c r="B7" s="99">
        <v>375</v>
      </c>
      <c r="C7" s="97">
        <f t="shared" si="0"/>
        <v>571.48</v>
      </c>
      <c r="D7" s="97">
        <f t="shared" si="1"/>
        <v>857.22</v>
      </c>
      <c r="E7" s="97"/>
      <c r="F7" s="97">
        <f t="shared" si="2"/>
        <v>694.375</v>
      </c>
      <c r="G7" s="94">
        <f t="shared" si="3"/>
        <v>1095.9025000000001</v>
      </c>
      <c r="H7" s="94">
        <f t="shared" si="4"/>
        <v>828.21750000000009</v>
      </c>
      <c r="I7" s="95">
        <v>0</v>
      </c>
      <c r="J7" s="96">
        <f t="shared" si="5"/>
        <v>47.330973690000008</v>
      </c>
      <c r="K7" s="97">
        <f t="shared" si="6"/>
        <v>70.996460535000011</v>
      </c>
      <c r="L7" s="97">
        <f t="shared" si="7"/>
        <v>0</v>
      </c>
    </row>
    <row r="8" spans="1:12" x14ac:dyDescent="0.2">
      <c r="A8" s="98">
        <v>219</v>
      </c>
      <c r="B8" s="99">
        <v>300</v>
      </c>
      <c r="C8" s="97">
        <f t="shared" si="0"/>
        <v>458.44</v>
      </c>
      <c r="D8" s="97">
        <f t="shared" si="1"/>
        <v>687.66000000000008</v>
      </c>
      <c r="E8" s="97"/>
      <c r="F8" s="97">
        <f t="shared" si="2"/>
        <v>635.5</v>
      </c>
      <c r="G8" s="94">
        <f t="shared" si="3"/>
        <v>956.95749999999998</v>
      </c>
      <c r="H8" s="94">
        <f t="shared" si="4"/>
        <v>742.65250000000003</v>
      </c>
      <c r="I8" s="95">
        <v>0</v>
      </c>
      <c r="J8" s="96">
        <f t="shared" si="5"/>
        <v>34.046161210000001</v>
      </c>
      <c r="K8" s="97">
        <f t="shared" si="6"/>
        <v>51.069241815000012</v>
      </c>
      <c r="L8" s="97">
        <f t="shared" si="7"/>
        <v>0</v>
      </c>
    </row>
    <row r="9" spans="1:12" x14ac:dyDescent="0.2">
      <c r="A9" s="98">
        <v>159</v>
      </c>
      <c r="B9" s="99">
        <v>225</v>
      </c>
      <c r="C9" s="97">
        <f t="shared" si="0"/>
        <v>332.84000000000003</v>
      </c>
      <c r="D9" s="97">
        <f t="shared" si="1"/>
        <v>499.26000000000005</v>
      </c>
      <c r="E9" s="97"/>
      <c r="F9" s="97">
        <f t="shared" si="2"/>
        <v>576.625</v>
      </c>
      <c r="G9" s="94">
        <f t="shared" si="3"/>
        <v>815.65750000000003</v>
      </c>
      <c r="H9" s="94">
        <f t="shared" si="4"/>
        <v>656.30250000000001</v>
      </c>
      <c r="I9" s="95">
        <v>2</v>
      </c>
      <c r="J9" s="96">
        <f t="shared" si="5"/>
        <v>21.844372410000002</v>
      </c>
      <c r="K9" s="97">
        <f t="shared" si="6"/>
        <v>32.766558615000008</v>
      </c>
      <c r="L9" s="97">
        <f t="shared" si="7"/>
        <v>43.688744820000004</v>
      </c>
    </row>
    <row r="10" spans="1:12" x14ac:dyDescent="0.2">
      <c r="A10" s="98">
        <v>133</v>
      </c>
      <c r="B10" s="99">
        <v>190</v>
      </c>
      <c r="C10" s="97">
        <f t="shared" si="0"/>
        <v>278.41333333333336</v>
      </c>
      <c r="D10" s="97">
        <f t="shared" si="1"/>
        <v>417.62</v>
      </c>
      <c r="E10" s="97"/>
      <c r="F10" s="97">
        <f t="shared" si="2"/>
        <v>549.15</v>
      </c>
      <c r="G10" s="94">
        <f t="shared" si="3"/>
        <v>750.50250000000005</v>
      </c>
      <c r="H10" s="94">
        <f t="shared" si="4"/>
        <v>616.26750000000004</v>
      </c>
      <c r="I10" s="95">
        <v>0</v>
      </c>
      <c r="J10" s="96">
        <f t="shared" si="5"/>
        <v>17.157708890000002</v>
      </c>
      <c r="K10" s="97">
        <f t="shared" si="6"/>
        <v>25.736563335000003</v>
      </c>
      <c r="L10" s="97">
        <f t="shared" si="7"/>
        <v>0</v>
      </c>
    </row>
    <row r="11" spans="1:12" x14ac:dyDescent="0.2">
      <c r="A11" s="98">
        <v>108</v>
      </c>
      <c r="B11" s="99">
        <v>150</v>
      </c>
      <c r="C11" s="97">
        <f t="shared" si="0"/>
        <v>226.08</v>
      </c>
      <c r="D11" s="97">
        <f t="shared" si="1"/>
        <v>339.12</v>
      </c>
      <c r="E11" s="97"/>
      <c r="F11" s="97">
        <f t="shared" si="2"/>
        <v>517.75</v>
      </c>
      <c r="G11" s="94">
        <f t="shared" si="3"/>
        <v>677.89</v>
      </c>
      <c r="H11" s="94">
        <f t="shared" si="4"/>
        <v>571.13</v>
      </c>
      <c r="I11" s="95">
        <v>2</v>
      </c>
      <c r="J11" s="96">
        <f t="shared" si="5"/>
        <v>12.91210704</v>
      </c>
      <c r="K11" s="97">
        <f t="shared" si="6"/>
        <v>19.36816056</v>
      </c>
      <c r="L11" s="97">
        <f t="shared" si="7"/>
        <v>25.824214080000001</v>
      </c>
    </row>
    <row r="12" spans="1:12" x14ac:dyDescent="0.2">
      <c r="A12" s="98">
        <v>89</v>
      </c>
      <c r="B12" s="99">
        <v>120</v>
      </c>
      <c r="C12" s="97">
        <f t="shared" si="0"/>
        <v>186.30666666666667</v>
      </c>
      <c r="D12" s="97">
        <f t="shared" si="1"/>
        <v>279.46000000000004</v>
      </c>
      <c r="E12" s="97"/>
      <c r="F12" s="97">
        <f t="shared" si="2"/>
        <v>494.2</v>
      </c>
      <c r="G12" s="94">
        <f t="shared" si="3"/>
        <v>623.33249999999998</v>
      </c>
      <c r="H12" s="94">
        <f t="shared" si="4"/>
        <v>537.24416666666673</v>
      </c>
      <c r="I12" s="95">
        <v>0</v>
      </c>
      <c r="J12" s="96">
        <f t="shared" si="5"/>
        <v>10.00921698777778</v>
      </c>
      <c r="K12" s="97">
        <f t="shared" si="6"/>
        <v>15.013825481666672</v>
      </c>
      <c r="L12" s="97">
        <f t="shared" si="7"/>
        <v>0</v>
      </c>
    </row>
    <row r="13" spans="1:12" x14ac:dyDescent="0.2">
      <c r="A13" s="100"/>
      <c r="B13" s="101"/>
      <c r="C13" s="102"/>
      <c r="D13" s="102"/>
      <c r="E13" s="102"/>
      <c r="F13" s="102"/>
      <c r="G13" s="102"/>
      <c r="H13" s="102"/>
      <c r="I13" s="102"/>
      <c r="J13" s="102"/>
      <c r="K13" s="102"/>
      <c r="L13" s="103">
        <f>SUM(L3:L12)</f>
        <v>69.512958900000001</v>
      </c>
    </row>
    <row r="14" spans="1:12" x14ac:dyDescent="0.2">
      <c r="A14" s="100"/>
      <c r="B14" s="101"/>
      <c r="C14" s="102"/>
      <c r="D14" s="102"/>
      <c r="E14" s="102"/>
      <c r="F14" s="102"/>
      <c r="G14" s="102"/>
      <c r="H14" s="102"/>
      <c r="I14" s="102"/>
      <c r="J14" s="102"/>
      <c r="K14" s="102"/>
      <c r="L14" s="104"/>
    </row>
    <row r="15" spans="1:12" x14ac:dyDescent="0.2">
      <c r="A15" s="238" t="s">
        <v>96</v>
      </c>
      <c r="B15" s="238"/>
      <c r="C15" s="238"/>
      <c r="D15" s="238"/>
      <c r="E15" s="238"/>
      <c r="F15" s="238"/>
      <c r="G15" s="238"/>
    </row>
    <row r="16" spans="1:12" x14ac:dyDescent="0.2">
      <c r="A16" s="238"/>
      <c r="B16" s="238"/>
      <c r="C16" s="238"/>
      <c r="D16" s="238"/>
      <c r="E16" s="238"/>
      <c r="F16" s="238"/>
      <c r="G16" s="238"/>
    </row>
    <row r="17" spans="1:12" ht="13.5" thickBot="1" x14ac:dyDescent="0.25">
      <c r="A17" s="238"/>
      <c r="B17" s="238"/>
      <c r="C17" s="238"/>
      <c r="D17" s="238"/>
      <c r="E17" s="238"/>
      <c r="F17" s="238"/>
      <c r="G17" s="238"/>
    </row>
    <row r="18" spans="1:12" ht="45" x14ac:dyDescent="0.2">
      <c r="A18" s="86" t="s">
        <v>90</v>
      </c>
      <c r="B18" s="87" t="s">
        <v>91</v>
      </c>
      <c r="C18" s="88" t="s">
        <v>92</v>
      </c>
      <c r="D18" s="88" t="s">
        <v>93</v>
      </c>
      <c r="E18" s="88" t="s">
        <v>97</v>
      </c>
      <c r="F18" s="88" t="s">
        <v>94</v>
      </c>
      <c r="G18" s="88" t="s">
        <v>95</v>
      </c>
      <c r="H18" s="108" t="s">
        <v>88</v>
      </c>
    </row>
    <row r="19" spans="1:12" x14ac:dyDescent="0.2">
      <c r="A19" s="92">
        <v>630</v>
      </c>
      <c r="B19" s="93">
        <v>8</v>
      </c>
      <c r="C19" s="107">
        <f>B19*2.5+40</f>
        <v>60</v>
      </c>
      <c r="D19" s="94">
        <f>PI()*(A19)</f>
        <v>1979.2033717615698</v>
      </c>
      <c r="E19" s="94">
        <v>0</v>
      </c>
      <c r="F19" s="109">
        <f>D19*(C19*2)/10000</f>
        <v>23.750440461138837</v>
      </c>
      <c r="G19" s="110"/>
      <c r="H19" s="94">
        <f>SUM(E19*F19)</f>
        <v>0</v>
      </c>
    </row>
    <row r="20" spans="1:12" x14ac:dyDescent="0.2">
      <c r="A20" s="92">
        <v>0</v>
      </c>
      <c r="B20" s="93">
        <v>13</v>
      </c>
      <c r="C20" s="107">
        <f>B20*2.5+40</f>
        <v>72.5</v>
      </c>
      <c r="D20" s="94">
        <f>PI()*(A20)</f>
        <v>0</v>
      </c>
      <c r="E20" s="94">
        <v>0</v>
      </c>
      <c r="F20" s="109">
        <f>D20*(C20*2)/10000</f>
        <v>0</v>
      </c>
      <c r="G20" s="110"/>
      <c r="H20" s="94">
        <f>SUM(E20*F20)</f>
        <v>0</v>
      </c>
    </row>
    <row r="21" spans="1:12" x14ac:dyDescent="0.2">
      <c r="A21" s="92">
        <v>0</v>
      </c>
      <c r="B21" s="93">
        <v>10</v>
      </c>
      <c r="C21" s="107">
        <f>B21*2.5+40</f>
        <v>65</v>
      </c>
      <c r="D21" s="94">
        <f>PI()*(A21)</f>
        <v>0</v>
      </c>
      <c r="E21" s="94">
        <v>0</v>
      </c>
      <c r="F21" s="109">
        <f>D21*(C21*2)/10000</f>
        <v>0</v>
      </c>
      <c r="G21" s="110"/>
      <c r="H21" s="94">
        <f>SUM(E21*F21)</f>
        <v>0</v>
      </c>
    </row>
    <row r="22" spans="1:12" x14ac:dyDescent="0.2">
      <c r="A22" s="92">
        <v>0</v>
      </c>
      <c r="B22" s="93">
        <v>11</v>
      </c>
      <c r="C22" s="107">
        <f>B22*2.5+40</f>
        <v>67.5</v>
      </c>
      <c r="D22" s="94">
        <f>PI()*(A22)</f>
        <v>0</v>
      </c>
      <c r="E22" s="94">
        <v>0</v>
      </c>
      <c r="F22" s="109">
        <f>D22*(C22*2)/10000</f>
        <v>0</v>
      </c>
      <c r="G22" s="110"/>
      <c r="H22" s="94">
        <f>SUM(E22*F22)</f>
        <v>0</v>
      </c>
    </row>
    <row r="23" spans="1:12" x14ac:dyDescent="0.2">
      <c r="H23" s="111">
        <f>SUM(H16:H22)</f>
        <v>0</v>
      </c>
    </row>
    <row r="24" spans="1:12" x14ac:dyDescent="0.2">
      <c r="A24" s="100"/>
      <c r="B24" s="101"/>
      <c r="C24" s="102"/>
      <c r="D24" s="102"/>
      <c r="E24" s="102"/>
      <c r="F24" s="102"/>
      <c r="G24" s="102"/>
      <c r="H24" s="102"/>
      <c r="I24" s="102"/>
      <c r="J24" s="102"/>
      <c r="K24" s="102"/>
      <c r="L24" s="104"/>
    </row>
    <row r="25" spans="1:12" hidden="1" x14ac:dyDescent="0.2">
      <c r="A25" s="238" t="s">
        <v>89</v>
      </c>
      <c r="B25" s="238"/>
      <c r="C25" s="238"/>
      <c r="D25" s="238"/>
      <c r="E25" s="238"/>
      <c r="F25" s="238"/>
      <c r="G25" s="238"/>
    </row>
    <row r="26" spans="1:12" hidden="1" x14ac:dyDescent="0.2">
      <c r="A26" s="238"/>
      <c r="B26" s="238"/>
      <c r="C26" s="238"/>
      <c r="D26" s="238"/>
      <c r="E26" s="238"/>
      <c r="F26" s="238"/>
      <c r="G26" s="238"/>
    </row>
    <row r="27" spans="1:12" hidden="1" x14ac:dyDescent="0.2">
      <c r="A27" s="238"/>
      <c r="B27" s="238"/>
      <c r="C27" s="238"/>
      <c r="D27" s="238"/>
      <c r="E27" s="238"/>
      <c r="F27" s="238"/>
      <c r="G27" s="238"/>
    </row>
    <row r="28" spans="1:12" s="91" customFormat="1" ht="47.25" hidden="1" customHeight="1" x14ac:dyDescent="0.2">
      <c r="A28" s="86" t="s">
        <v>90</v>
      </c>
      <c r="B28" s="87" t="s">
        <v>91</v>
      </c>
      <c r="C28" s="88" t="s">
        <v>92</v>
      </c>
      <c r="D28" s="88" t="s">
        <v>93</v>
      </c>
      <c r="E28" s="88"/>
      <c r="F28" s="88" t="s">
        <v>94</v>
      </c>
      <c r="G28" s="105" t="s">
        <v>95</v>
      </c>
      <c r="H28" s="106"/>
      <c r="I28" s="106"/>
    </row>
    <row r="29" spans="1:12" hidden="1" x14ac:dyDescent="0.2">
      <c r="A29" s="92">
        <v>133</v>
      </c>
      <c r="B29" s="93">
        <v>10</v>
      </c>
      <c r="C29" s="107">
        <v>40</v>
      </c>
      <c r="D29" s="94">
        <f t="shared" ref="D29:D53" si="8">PI()*(A29)</f>
        <v>417.83182292744249</v>
      </c>
      <c r="E29" s="94"/>
      <c r="F29" s="94">
        <f t="shared" ref="F29:F53" si="9">D29*(B29+C29*2)/10000</f>
        <v>3.7604864063469825</v>
      </c>
      <c r="G29" s="94">
        <f>((((A29+40)*PI()/2)^2-(A29/2*PI())^2)+PI()*A29*(20+B29))/10000</f>
        <v>4.27359441551567</v>
      </c>
    </row>
    <row r="30" spans="1:12" hidden="1" x14ac:dyDescent="0.2">
      <c r="A30" s="92">
        <v>133</v>
      </c>
      <c r="B30" s="93">
        <v>15</v>
      </c>
      <c r="C30" s="107">
        <v>40</v>
      </c>
      <c r="D30" s="94">
        <f t="shared" si="8"/>
        <v>417.83182292744249</v>
      </c>
      <c r="E30" s="94"/>
      <c r="F30" s="94">
        <f t="shared" si="9"/>
        <v>3.9694023178107041</v>
      </c>
      <c r="G30" s="94">
        <f t="shared" ref="G30:G53" si="10">((((A30+40)*PI()/2)^2-(A30/2*PI())^2)+PI()*A30*(20+B30))/10000</f>
        <v>4.4825103269793916</v>
      </c>
    </row>
    <row r="31" spans="1:12" hidden="1" x14ac:dyDescent="0.2">
      <c r="A31" s="92">
        <v>133</v>
      </c>
      <c r="B31" s="93">
        <v>13</v>
      </c>
      <c r="C31" s="107">
        <v>40</v>
      </c>
      <c r="D31" s="94">
        <f t="shared" si="8"/>
        <v>417.83182292744249</v>
      </c>
      <c r="E31" s="94"/>
      <c r="F31" s="94">
        <f t="shared" si="9"/>
        <v>3.8858359532252149</v>
      </c>
      <c r="G31" s="94">
        <f t="shared" si="10"/>
        <v>4.3989439623939033</v>
      </c>
    </row>
    <row r="32" spans="1:12" hidden="1" x14ac:dyDescent="0.2">
      <c r="A32" s="92">
        <v>194</v>
      </c>
      <c r="B32" s="93">
        <v>15</v>
      </c>
      <c r="C32" s="107">
        <v>40</v>
      </c>
      <c r="D32" s="94">
        <f t="shared" si="8"/>
        <v>609.46897479641984</v>
      </c>
      <c r="E32" s="94"/>
      <c r="F32" s="94">
        <f t="shared" si="9"/>
        <v>5.7899552605659883</v>
      </c>
      <c r="G32" s="94">
        <f t="shared" si="10"/>
        <v>6.3573320954537147</v>
      </c>
      <c r="H32" s="85"/>
      <c r="I32" s="85"/>
    </row>
    <row r="33" spans="1:9" hidden="1" x14ac:dyDescent="0.2">
      <c r="A33" s="92">
        <v>159</v>
      </c>
      <c r="B33" s="93">
        <v>13</v>
      </c>
      <c r="C33" s="107">
        <v>40</v>
      </c>
      <c r="D33" s="94">
        <f t="shared" si="8"/>
        <v>499.51323192077712</v>
      </c>
      <c r="E33" s="94"/>
      <c r="F33" s="94">
        <f t="shared" si="9"/>
        <v>4.645473056863227</v>
      </c>
      <c r="G33" s="94">
        <f t="shared" si="10"/>
        <v>5.1817120409285549</v>
      </c>
      <c r="H33" s="85"/>
      <c r="I33" s="85"/>
    </row>
    <row r="34" spans="1:9" hidden="1" x14ac:dyDescent="0.2">
      <c r="A34" s="92">
        <v>159</v>
      </c>
      <c r="B34" s="93">
        <v>17</v>
      </c>
      <c r="C34" s="107">
        <v>40</v>
      </c>
      <c r="D34" s="94">
        <f t="shared" si="8"/>
        <v>499.51323192077712</v>
      </c>
      <c r="E34" s="94"/>
      <c r="F34" s="94">
        <f t="shared" si="9"/>
        <v>4.8452783496315384</v>
      </c>
      <c r="G34" s="94">
        <f t="shared" si="10"/>
        <v>5.3815173336968654</v>
      </c>
      <c r="H34" s="85"/>
      <c r="I34" s="85"/>
    </row>
    <row r="35" spans="1:9" hidden="1" x14ac:dyDescent="0.2">
      <c r="A35" s="92">
        <v>159</v>
      </c>
      <c r="B35" s="93">
        <v>20</v>
      </c>
      <c r="C35" s="107">
        <v>40</v>
      </c>
      <c r="D35" s="94">
        <f t="shared" si="8"/>
        <v>499.51323192077712</v>
      </c>
      <c r="E35" s="94"/>
      <c r="F35" s="94">
        <f t="shared" si="9"/>
        <v>4.9951323192077712</v>
      </c>
      <c r="G35" s="94">
        <f t="shared" si="10"/>
        <v>5.5313713032730982</v>
      </c>
      <c r="H35" s="85"/>
      <c r="I35" s="85"/>
    </row>
    <row r="36" spans="1:9" hidden="1" x14ac:dyDescent="0.2">
      <c r="A36" s="92">
        <v>159</v>
      </c>
      <c r="B36" s="93">
        <v>10</v>
      </c>
      <c r="C36" s="107">
        <v>40</v>
      </c>
      <c r="D36" s="94">
        <f t="shared" si="8"/>
        <v>499.51323192077712</v>
      </c>
      <c r="E36" s="94"/>
      <c r="F36" s="94">
        <f t="shared" si="9"/>
        <v>4.4956190872869941</v>
      </c>
      <c r="G36" s="94">
        <f t="shared" si="10"/>
        <v>5.031858071352322</v>
      </c>
      <c r="H36" s="85"/>
      <c r="I36" s="85"/>
    </row>
    <row r="37" spans="1:9" hidden="1" x14ac:dyDescent="0.2">
      <c r="A37" s="92">
        <v>219</v>
      </c>
      <c r="B37" s="93">
        <v>10</v>
      </c>
      <c r="C37" s="107">
        <v>40</v>
      </c>
      <c r="D37" s="94">
        <f t="shared" si="8"/>
        <v>688.00879113616475</v>
      </c>
      <c r="E37" s="94"/>
      <c r="F37" s="94">
        <f t="shared" si="9"/>
        <v>6.1920791202254826</v>
      </c>
      <c r="G37" s="94">
        <f t="shared" si="10"/>
        <v>6.7816972771292043</v>
      </c>
      <c r="H37" s="85"/>
      <c r="I37" s="85"/>
    </row>
    <row r="38" spans="1:9" hidden="1" x14ac:dyDescent="0.2">
      <c r="A38" s="92">
        <v>219</v>
      </c>
      <c r="B38" s="93">
        <v>10</v>
      </c>
      <c r="C38" s="107">
        <v>40</v>
      </c>
      <c r="D38" s="94">
        <f t="shared" si="8"/>
        <v>688.00879113616475</v>
      </c>
      <c r="E38" s="94"/>
      <c r="F38" s="94">
        <f t="shared" si="9"/>
        <v>6.1920791202254826</v>
      </c>
      <c r="G38" s="94">
        <f t="shared" si="10"/>
        <v>6.7816972771292043</v>
      </c>
      <c r="H38" s="85"/>
      <c r="I38" s="85"/>
    </row>
    <row r="39" spans="1:9" hidden="1" x14ac:dyDescent="0.2">
      <c r="A39" s="92">
        <v>219</v>
      </c>
      <c r="B39" s="93">
        <v>10</v>
      </c>
      <c r="C39" s="107">
        <v>40</v>
      </c>
      <c r="D39" s="94">
        <f t="shared" si="8"/>
        <v>688.00879113616475</v>
      </c>
      <c r="E39" s="94"/>
      <c r="F39" s="94">
        <f t="shared" si="9"/>
        <v>6.1920791202254826</v>
      </c>
      <c r="G39" s="94">
        <f t="shared" si="10"/>
        <v>6.7816972771292043</v>
      </c>
      <c r="H39" s="85"/>
      <c r="I39" s="85"/>
    </row>
    <row r="40" spans="1:9" hidden="1" x14ac:dyDescent="0.2">
      <c r="A40" s="92">
        <v>273</v>
      </c>
      <c r="B40" s="93">
        <v>10</v>
      </c>
      <c r="C40" s="107">
        <v>40</v>
      </c>
      <c r="D40" s="94">
        <f t="shared" si="8"/>
        <v>857.65479443001357</v>
      </c>
      <c r="E40" s="94"/>
      <c r="F40" s="94">
        <f t="shared" si="9"/>
        <v>7.7188931498701221</v>
      </c>
      <c r="G40" s="94">
        <f t="shared" si="10"/>
        <v>8.3565525623284014</v>
      </c>
      <c r="H40" s="85"/>
      <c r="I40" s="85"/>
    </row>
    <row r="41" spans="1:9" hidden="1" x14ac:dyDescent="0.2">
      <c r="A41" s="92">
        <v>273</v>
      </c>
      <c r="B41" s="93">
        <v>10</v>
      </c>
      <c r="C41" s="107">
        <v>40</v>
      </c>
      <c r="D41" s="94">
        <f t="shared" si="8"/>
        <v>857.65479443001357</v>
      </c>
      <c r="E41" s="94"/>
      <c r="F41" s="94">
        <f t="shared" si="9"/>
        <v>7.7188931498701221</v>
      </c>
      <c r="G41" s="94">
        <f t="shared" si="10"/>
        <v>8.3565525623284014</v>
      </c>
      <c r="H41" s="85"/>
      <c r="I41" s="85"/>
    </row>
    <row r="42" spans="1:9" hidden="1" x14ac:dyDescent="0.2">
      <c r="A42" s="92">
        <v>273</v>
      </c>
      <c r="B42" s="93">
        <v>10</v>
      </c>
      <c r="C42" s="107">
        <v>40</v>
      </c>
      <c r="D42" s="94">
        <f t="shared" si="8"/>
        <v>857.65479443001357</v>
      </c>
      <c r="E42" s="94"/>
      <c r="F42" s="94">
        <f t="shared" si="9"/>
        <v>7.7188931498701221</v>
      </c>
      <c r="G42" s="94">
        <f t="shared" si="10"/>
        <v>8.3565525623284014</v>
      </c>
      <c r="H42" s="85"/>
      <c r="I42" s="85"/>
    </row>
    <row r="43" spans="1:9" hidden="1" x14ac:dyDescent="0.2">
      <c r="A43" s="92">
        <v>325</v>
      </c>
      <c r="B43" s="93">
        <v>25</v>
      </c>
      <c r="C43" s="107">
        <v>40</v>
      </c>
      <c r="D43" s="94">
        <f t="shared" si="8"/>
        <v>1021.0176124166827</v>
      </c>
      <c r="E43" s="94"/>
      <c r="F43" s="94">
        <f t="shared" si="9"/>
        <v>10.720684930375169</v>
      </c>
      <c r="G43" s="94">
        <f t="shared" si="10"/>
        <v>11.404606292626738</v>
      </c>
      <c r="H43" s="85"/>
      <c r="I43" s="85"/>
    </row>
    <row r="44" spans="1:9" hidden="1" x14ac:dyDescent="0.2">
      <c r="A44" s="92">
        <v>325</v>
      </c>
      <c r="B44" s="93">
        <v>36</v>
      </c>
      <c r="C44" s="107">
        <v>40</v>
      </c>
      <c r="D44" s="94">
        <f t="shared" si="8"/>
        <v>1021.0176124166827</v>
      </c>
      <c r="E44" s="94"/>
      <c r="F44" s="94">
        <f t="shared" si="9"/>
        <v>11.843804304033519</v>
      </c>
      <c r="G44" s="94">
        <f t="shared" si="10"/>
        <v>12.527725666285091</v>
      </c>
      <c r="H44" s="85"/>
      <c r="I44" s="85"/>
    </row>
    <row r="45" spans="1:9" hidden="1" x14ac:dyDescent="0.2">
      <c r="A45" s="92">
        <v>325</v>
      </c>
      <c r="B45" s="93">
        <v>24</v>
      </c>
      <c r="C45" s="107">
        <v>40</v>
      </c>
      <c r="D45" s="94">
        <f t="shared" si="8"/>
        <v>1021.0176124166827</v>
      </c>
      <c r="E45" s="94"/>
      <c r="F45" s="94">
        <f t="shared" si="9"/>
        <v>10.618583169133499</v>
      </c>
      <c r="G45" s="94">
        <f t="shared" si="10"/>
        <v>11.302504531385072</v>
      </c>
      <c r="H45" s="85"/>
      <c r="I45" s="85"/>
    </row>
    <row r="46" spans="1:9" hidden="1" x14ac:dyDescent="0.2">
      <c r="A46" s="92">
        <v>377</v>
      </c>
      <c r="B46" s="93">
        <v>45</v>
      </c>
      <c r="C46" s="107">
        <v>40</v>
      </c>
      <c r="D46" s="94">
        <f t="shared" si="8"/>
        <v>1184.380430403352</v>
      </c>
      <c r="E46" s="94"/>
      <c r="F46" s="94">
        <f t="shared" si="9"/>
        <v>14.8047553800419</v>
      </c>
      <c r="G46" s="94">
        <f t="shared" si="10"/>
        <v>15.534938692086744</v>
      </c>
      <c r="H46" s="85"/>
      <c r="I46" s="85"/>
    </row>
    <row r="47" spans="1:9" hidden="1" x14ac:dyDescent="0.2">
      <c r="A47" s="92">
        <v>377</v>
      </c>
      <c r="B47" s="93">
        <v>50</v>
      </c>
      <c r="C47" s="107">
        <v>40</v>
      </c>
      <c r="D47" s="94">
        <f t="shared" si="8"/>
        <v>1184.380430403352</v>
      </c>
      <c r="E47" s="94"/>
      <c r="F47" s="94">
        <f t="shared" si="9"/>
        <v>15.396945595243576</v>
      </c>
      <c r="G47" s="94">
        <f t="shared" si="10"/>
        <v>16.127128907288419</v>
      </c>
      <c r="H47" s="85"/>
      <c r="I47" s="85"/>
    </row>
    <row r="48" spans="1:9" hidden="1" x14ac:dyDescent="0.2">
      <c r="A48" s="92">
        <v>377</v>
      </c>
      <c r="B48" s="93">
        <v>50</v>
      </c>
      <c r="C48" s="107">
        <v>40</v>
      </c>
      <c r="D48" s="94">
        <f t="shared" si="8"/>
        <v>1184.380430403352</v>
      </c>
      <c r="E48" s="94"/>
      <c r="F48" s="94">
        <f t="shared" si="9"/>
        <v>15.396945595243576</v>
      </c>
      <c r="G48" s="94">
        <f t="shared" si="10"/>
        <v>16.127128907288419</v>
      </c>
      <c r="H48" s="85"/>
      <c r="I48" s="85"/>
    </row>
    <row r="49" spans="1:9" hidden="1" x14ac:dyDescent="0.2">
      <c r="A49" s="92">
        <v>426</v>
      </c>
      <c r="B49" s="93">
        <v>35</v>
      </c>
      <c r="C49" s="107">
        <v>40</v>
      </c>
      <c r="D49" s="94">
        <f t="shared" si="8"/>
        <v>1338.3184704292519</v>
      </c>
      <c r="E49" s="94"/>
      <c r="F49" s="94">
        <f t="shared" si="9"/>
        <v>15.390662409936395</v>
      </c>
      <c r="G49" s="94">
        <f t="shared" si="10"/>
        <v>16.164438713132597</v>
      </c>
      <c r="H49" s="85"/>
      <c r="I49" s="85"/>
    </row>
    <row r="50" spans="1:9" hidden="1" x14ac:dyDescent="0.2">
      <c r="A50" s="92">
        <v>1420</v>
      </c>
      <c r="B50" s="93">
        <v>14</v>
      </c>
      <c r="C50" s="107">
        <v>40</v>
      </c>
      <c r="D50" s="94">
        <f t="shared" si="8"/>
        <v>4461.0615680975061</v>
      </c>
      <c r="E50" s="94"/>
      <c r="F50" s="94">
        <f t="shared" si="9"/>
        <v>41.933978740116558</v>
      </c>
      <c r="G50" s="94">
        <f t="shared" si="10"/>
        <v>43.592070006669012</v>
      </c>
      <c r="H50" s="85"/>
      <c r="I50" s="85"/>
    </row>
    <row r="51" spans="1:9" hidden="1" x14ac:dyDescent="0.2">
      <c r="A51" s="92">
        <v>630</v>
      </c>
      <c r="B51" s="93">
        <v>12</v>
      </c>
      <c r="C51" s="107">
        <v>40</v>
      </c>
      <c r="D51" s="94">
        <f t="shared" si="8"/>
        <v>1979.2033717615698</v>
      </c>
      <c r="E51" s="94"/>
      <c r="F51" s="94">
        <f t="shared" si="9"/>
        <v>18.208671020206442</v>
      </c>
      <c r="G51" s="94">
        <f t="shared" si="10"/>
        <v>19.163936511053176</v>
      </c>
      <c r="H51" s="85"/>
      <c r="I51" s="85"/>
    </row>
    <row r="52" spans="1:9" hidden="1" x14ac:dyDescent="0.2">
      <c r="A52" s="92">
        <v>1020</v>
      </c>
      <c r="B52" s="93">
        <v>10</v>
      </c>
      <c r="C52" s="107">
        <v>40</v>
      </c>
      <c r="D52" s="94">
        <f t="shared" si="8"/>
        <v>3204.424506661589</v>
      </c>
      <c r="E52" s="94"/>
      <c r="F52" s="94">
        <f t="shared" si="9"/>
        <v>28.839820559954301</v>
      </c>
      <c r="G52" s="94">
        <f t="shared" si="10"/>
        <v>30.142050674250623</v>
      </c>
      <c r="H52" s="85"/>
      <c r="I52" s="85"/>
    </row>
    <row r="53" spans="1:9" hidden="1" x14ac:dyDescent="0.2">
      <c r="A53" s="93">
        <v>1220</v>
      </c>
      <c r="B53" s="93">
        <v>10</v>
      </c>
      <c r="C53" s="107">
        <v>40</v>
      </c>
      <c r="D53" s="94">
        <f t="shared" si="8"/>
        <v>3832.7430373795478</v>
      </c>
      <c r="E53" s="94"/>
      <c r="F53" s="94">
        <f t="shared" si="9"/>
        <v>34.494687336415929</v>
      </c>
      <c r="G53" s="94">
        <f t="shared" si="10"/>
        <v>35.974848026840249</v>
      </c>
      <c r="H53" s="85"/>
      <c r="I53" s="85"/>
    </row>
    <row r="55" spans="1:9" x14ac:dyDescent="0.2">
      <c r="A55" s="238" t="s">
        <v>98</v>
      </c>
      <c r="B55" s="238"/>
      <c r="C55" s="238"/>
      <c r="D55" s="238"/>
      <c r="E55" s="238"/>
      <c r="F55" s="238"/>
      <c r="G55" s="238"/>
      <c r="H55" s="85"/>
      <c r="I55" s="85"/>
    </row>
    <row r="56" spans="1:9" x14ac:dyDescent="0.2">
      <c r="A56" s="238"/>
      <c r="B56" s="238"/>
      <c r="C56" s="238"/>
      <c r="D56" s="238"/>
      <c r="E56" s="238"/>
      <c r="F56" s="238"/>
      <c r="G56" s="238"/>
      <c r="H56" s="85"/>
      <c r="I56" s="85"/>
    </row>
    <row r="57" spans="1:9" ht="13.5" thickBot="1" x14ac:dyDescent="0.25">
      <c r="A57" s="238"/>
      <c r="B57" s="238"/>
      <c r="C57" s="238"/>
      <c r="D57" s="238"/>
      <c r="E57" s="238"/>
      <c r="F57" s="238"/>
      <c r="G57" s="238"/>
      <c r="H57" s="85"/>
      <c r="I57" s="85"/>
    </row>
    <row r="58" spans="1:9" ht="30.75" customHeight="1" x14ac:dyDescent="0.2">
      <c r="A58" s="112" t="s">
        <v>0</v>
      </c>
      <c r="B58" s="113" t="s">
        <v>99</v>
      </c>
      <c r="C58" s="113" t="s">
        <v>100</v>
      </c>
      <c r="D58" s="114" t="s">
        <v>93</v>
      </c>
      <c r="E58" s="114" t="s">
        <v>85</v>
      </c>
      <c r="F58" s="114" t="s">
        <v>101</v>
      </c>
      <c r="G58" s="115" t="s">
        <v>88</v>
      </c>
      <c r="H58" s="85"/>
      <c r="I58" s="85"/>
    </row>
    <row r="59" spans="1:9" x14ac:dyDescent="0.2">
      <c r="A59" s="129" t="s">
        <v>102</v>
      </c>
      <c r="B59" s="92">
        <v>219</v>
      </c>
      <c r="C59" s="93">
        <v>320</v>
      </c>
      <c r="D59" s="94">
        <f t="shared" ref="D59:D64" si="11">PI()*(B59)</f>
        <v>688.00879113616475</v>
      </c>
      <c r="E59" s="95">
        <v>0</v>
      </c>
      <c r="F59" s="94">
        <f>D59*C59/10000</f>
        <v>22.016281316357272</v>
      </c>
      <c r="G59" s="94">
        <f t="shared" ref="G59:G64" si="12">SUM(E59*F59)</f>
        <v>0</v>
      </c>
      <c r="H59" s="85"/>
      <c r="I59" s="85"/>
    </row>
    <row r="60" spans="1:9" x14ac:dyDescent="0.2">
      <c r="A60" s="129" t="s">
        <v>102</v>
      </c>
      <c r="B60" s="92">
        <v>159</v>
      </c>
      <c r="C60" s="93">
        <v>260</v>
      </c>
      <c r="D60" s="94">
        <f t="shared" si="11"/>
        <v>499.51323192077712</v>
      </c>
      <c r="E60" s="95">
        <v>1</v>
      </c>
      <c r="F60" s="94">
        <f>D60*C60*1.5/10000</f>
        <v>19.481016044910309</v>
      </c>
      <c r="G60" s="94">
        <f t="shared" si="12"/>
        <v>19.481016044910309</v>
      </c>
      <c r="H60" s="85"/>
      <c r="I60" s="85"/>
    </row>
    <row r="61" spans="1:9" x14ac:dyDescent="0.2">
      <c r="A61" s="129" t="s">
        <v>102</v>
      </c>
      <c r="B61" s="92">
        <v>108</v>
      </c>
      <c r="C61" s="93">
        <v>200</v>
      </c>
      <c r="D61" s="94">
        <f t="shared" si="11"/>
        <v>339.29200658769764</v>
      </c>
      <c r="E61" s="95">
        <v>1</v>
      </c>
      <c r="F61" s="94">
        <f>D61*C61*1.5/10000</f>
        <v>10.178760197630929</v>
      </c>
      <c r="G61" s="94">
        <f t="shared" si="12"/>
        <v>10.178760197630929</v>
      </c>
      <c r="H61" s="85"/>
      <c r="I61" s="85"/>
    </row>
    <row r="62" spans="1:9" x14ac:dyDescent="0.2">
      <c r="A62" s="129" t="s">
        <v>115</v>
      </c>
      <c r="B62" s="92">
        <v>150</v>
      </c>
      <c r="C62" s="93">
        <v>130</v>
      </c>
      <c r="D62" s="94">
        <f t="shared" si="11"/>
        <v>471.23889803846896</v>
      </c>
      <c r="E62" s="95">
        <v>1</v>
      </c>
      <c r="F62" s="94">
        <f>D62*C62*1.5/10000</f>
        <v>9.1891585117501435</v>
      </c>
      <c r="G62" s="94">
        <f t="shared" si="12"/>
        <v>9.1891585117501435</v>
      </c>
      <c r="H62" s="85"/>
      <c r="I62" s="85"/>
    </row>
    <row r="63" spans="1:9" x14ac:dyDescent="0.2">
      <c r="A63" s="129" t="s">
        <v>115</v>
      </c>
      <c r="B63" s="92">
        <v>100</v>
      </c>
      <c r="C63" s="93">
        <v>80</v>
      </c>
      <c r="D63" s="94">
        <f t="shared" si="11"/>
        <v>314.15926535897933</v>
      </c>
      <c r="E63" s="95">
        <v>0</v>
      </c>
      <c r="F63" s="94">
        <f>D63*C63*1.5/10000</f>
        <v>3.7699111843077526</v>
      </c>
      <c r="G63" s="94">
        <f t="shared" si="12"/>
        <v>0</v>
      </c>
      <c r="H63" s="85"/>
      <c r="I63" s="85"/>
    </row>
    <row r="64" spans="1:9" x14ac:dyDescent="0.2">
      <c r="A64" s="129" t="s">
        <v>114</v>
      </c>
      <c r="B64" s="92">
        <v>150</v>
      </c>
      <c r="C64" s="93">
        <v>280</v>
      </c>
      <c r="D64" s="94">
        <f t="shared" si="11"/>
        <v>471.23889803846896</v>
      </c>
      <c r="E64" s="95">
        <v>0</v>
      </c>
      <c r="F64" s="94">
        <f>D64*C64*1.5/10000</f>
        <v>19.792033717615695</v>
      </c>
      <c r="G64" s="94">
        <f t="shared" si="12"/>
        <v>0</v>
      </c>
      <c r="H64" s="85"/>
      <c r="I64" s="85"/>
    </row>
    <row r="65" spans="1:9" x14ac:dyDescent="0.2">
      <c r="G65" s="111">
        <f>SUM(G59:G64)</f>
        <v>38.848934754291378</v>
      </c>
      <c r="H65" s="85"/>
      <c r="I65" s="85"/>
    </row>
    <row r="67" spans="1:9" ht="11.25" customHeight="1" x14ac:dyDescent="0.2">
      <c r="A67" s="245" t="s">
        <v>103</v>
      </c>
      <c r="B67" s="246"/>
      <c r="C67" s="246"/>
      <c r="D67" s="246"/>
      <c r="E67" s="246"/>
      <c r="F67" s="246"/>
      <c r="G67" s="247"/>
      <c r="I67" s="85"/>
    </row>
    <row r="68" spans="1:9" ht="11.25" customHeight="1" x14ac:dyDescent="0.2">
      <c r="A68" s="248"/>
      <c r="B68" s="249"/>
      <c r="C68" s="249"/>
      <c r="D68" s="249"/>
      <c r="E68" s="249"/>
      <c r="F68" s="249"/>
      <c r="G68" s="250"/>
      <c r="I68" s="85"/>
    </row>
    <row r="69" spans="1:9" ht="11.25" customHeight="1" x14ac:dyDescent="0.2">
      <c r="A69" s="251"/>
      <c r="B69" s="252"/>
      <c r="C69" s="252"/>
      <c r="D69" s="252"/>
      <c r="E69" s="252"/>
      <c r="F69" s="252"/>
      <c r="G69" s="253"/>
      <c r="I69" s="85"/>
    </row>
    <row r="71" spans="1:9" x14ac:dyDescent="0.2">
      <c r="E71" s="108" t="s">
        <v>104</v>
      </c>
      <c r="F71" s="108" t="s">
        <v>105</v>
      </c>
      <c r="I71" s="85"/>
    </row>
    <row r="72" spans="1:9" x14ac:dyDescent="0.2">
      <c r="E72" s="94">
        <v>30</v>
      </c>
      <c r="F72" s="94">
        <f>SUM(E72*0.25)</f>
        <v>7.5</v>
      </c>
      <c r="I72" s="85"/>
    </row>
    <row r="74" spans="1:9" x14ac:dyDescent="0.2">
      <c r="A74" s="238" t="s">
        <v>106</v>
      </c>
      <c r="B74" s="238"/>
      <c r="C74" s="238"/>
      <c r="D74" s="238"/>
      <c r="E74" s="238"/>
      <c r="F74" s="238"/>
      <c r="G74" s="238"/>
      <c r="I74" s="85"/>
    </row>
    <row r="75" spans="1:9" x14ac:dyDescent="0.2">
      <c r="A75" s="238"/>
      <c r="B75" s="238"/>
      <c r="C75" s="238"/>
      <c r="D75" s="238"/>
      <c r="E75" s="238"/>
      <c r="F75" s="238"/>
      <c r="G75" s="238"/>
      <c r="I75" s="85"/>
    </row>
    <row r="76" spans="1:9" ht="13.5" thickBot="1" x14ac:dyDescent="0.25">
      <c r="A76" s="238"/>
      <c r="B76" s="238"/>
      <c r="C76" s="238"/>
      <c r="D76" s="238"/>
      <c r="E76" s="238"/>
      <c r="F76" s="238"/>
      <c r="G76" s="238"/>
      <c r="I76" s="85"/>
    </row>
    <row r="77" spans="1:9" ht="45" x14ac:dyDescent="0.2">
      <c r="A77" s="86" t="s">
        <v>90</v>
      </c>
      <c r="B77" s="87" t="s">
        <v>91</v>
      </c>
      <c r="C77" s="88" t="s">
        <v>92</v>
      </c>
      <c r="D77" s="88" t="s">
        <v>93</v>
      </c>
      <c r="E77" s="88" t="s">
        <v>85</v>
      </c>
      <c r="F77" s="88" t="s">
        <v>94</v>
      </c>
      <c r="G77" s="88" t="s">
        <v>95</v>
      </c>
      <c r="H77" s="108" t="s">
        <v>88</v>
      </c>
      <c r="I77" s="85"/>
    </row>
    <row r="78" spans="1:9" x14ac:dyDescent="0.2">
      <c r="A78" s="92">
        <v>630</v>
      </c>
      <c r="B78" s="93">
        <v>8</v>
      </c>
      <c r="C78" s="107">
        <f t="shared" ref="C78:C87" si="13">B78*2.5+40</f>
        <v>60</v>
      </c>
      <c r="D78" s="94">
        <f t="shared" ref="D78:D87" si="14">PI()*(A78)</f>
        <v>1979.2033717615698</v>
      </c>
      <c r="E78" s="95">
        <v>0</v>
      </c>
      <c r="F78" s="109">
        <f t="shared" ref="F78:F87" si="15">D78*(C78*2)/10000</f>
        <v>23.750440461138837</v>
      </c>
      <c r="G78" s="116">
        <f t="shared" ref="G78:G87" si="16">D78*C78/10000</f>
        <v>11.875220230569418</v>
      </c>
      <c r="H78" s="94">
        <f t="shared" ref="H78:H87" si="17">SUM(E78*F78)</f>
        <v>0</v>
      </c>
      <c r="I78" s="85"/>
    </row>
    <row r="79" spans="1:9" x14ac:dyDescent="0.2">
      <c r="A79" s="92">
        <v>530</v>
      </c>
      <c r="B79" s="93">
        <v>8</v>
      </c>
      <c r="C79" s="107">
        <f t="shared" si="13"/>
        <v>60</v>
      </c>
      <c r="D79" s="94">
        <f t="shared" si="14"/>
        <v>1665.0441064025904</v>
      </c>
      <c r="E79" s="95">
        <v>0</v>
      </c>
      <c r="F79" s="109">
        <f t="shared" si="15"/>
        <v>19.980529276831085</v>
      </c>
      <c r="G79" s="116">
        <f t="shared" si="16"/>
        <v>9.9902646384155425</v>
      </c>
      <c r="H79" s="94">
        <f t="shared" si="17"/>
        <v>0</v>
      </c>
      <c r="I79" s="85"/>
    </row>
    <row r="80" spans="1:9" x14ac:dyDescent="0.2">
      <c r="A80" s="92">
        <v>426</v>
      </c>
      <c r="B80" s="93">
        <v>10</v>
      </c>
      <c r="C80" s="107">
        <f t="shared" si="13"/>
        <v>65</v>
      </c>
      <c r="D80" s="94">
        <f t="shared" si="14"/>
        <v>1338.3184704292519</v>
      </c>
      <c r="E80" s="95">
        <v>0</v>
      </c>
      <c r="F80" s="109">
        <f t="shared" si="15"/>
        <v>17.398140115580276</v>
      </c>
      <c r="G80" s="116">
        <f t="shared" si="16"/>
        <v>8.6990700577901379</v>
      </c>
      <c r="H80" s="94">
        <f t="shared" si="17"/>
        <v>0</v>
      </c>
      <c r="I80" s="85"/>
    </row>
    <row r="81" spans="1:9" x14ac:dyDescent="0.2">
      <c r="A81" s="98">
        <v>325</v>
      </c>
      <c r="B81" s="117">
        <v>8</v>
      </c>
      <c r="C81" s="118">
        <f t="shared" si="13"/>
        <v>60</v>
      </c>
      <c r="D81" s="97">
        <f t="shared" si="14"/>
        <v>1021.0176124166827</v>
      </c>
      <c r="E81" s="95">
        <v>0</v>
      </c>
      <c r="F81" s="109">
        <f t="shared" si="15"/>
        <v>12.252211349000193</v>
      </c>
      <c r="G81" s="116">
        <f t="shared" si="16"/>
        <v>6.1261056745000966</v>
      </c>
      <c r="H81" s="94">
        <f t="shared" si="17"/>
        <v>0</v>
      </c>
      <c r="I81" s="85"/>
    </row>
    <row r="82" spans="1:9" x14ac:dyDescent="0.2">
      <c r="A82" s="98">
        <v>273</v>
      </c>
      <c r="B82" s="117">
        <v>7</v>
      </c>
      <c r="C82" s="118">
        <f t="shared" si="13"/>
        <v>57.5</v>
      </c>
      <c r="D82" s="97">
        <f t="shared" si="14"/>
        <v>857.65479443001357</v>
      </c>
      <c r="E82" s="95">
        <v>0</v>
      </c>
      <c r="F82" s="109">
        <f t="shared" si="15"/>
        <v>9.8630301359451558</v>
      </c>
      <c r="G82" s="116">
        <f t="shared" si="16"/>
        <v>4.9315150679725779</v>
      </c>
      <c r="H82" s="94">
        <f t="shared" si="17"/>
        <v>0</v>
      </c>
      <c r="I82" s="85"/>
    </row>
    <row r="83" spans="1:9" x14ac:dyDescent="0.2">
      <c r="A83" s="98">
        <v>219</v>
      </c>
      <c r="B83" s="117">
        <v>9</v>
      </c>
      <c r="C83" s="118">
        <f t="shared" si="13"/>
        <v>62.5</v>
      </c>
      <c r="D83" s="97">
        <f t="shared" si="14"/>
        <v>688.00879113616475</v>
      </c>
      <c r="E83" s="95">
        <v>0</v>
      </c>
      <c r="F83" s="109">
        <f t="shared" si="15"/>
        <v>8.6001098892020593</v>
      </c>
      <c r="G83" s="116">
        <f t="shared" si="16"/>
        <v>4.3000549446010297</v>
      </c>
      <c r="H83" s="94">
        <f t="shared" si="17"/>
        <v>0</v>
      </c>
      <c r="I83" s="85"/>
    </row>
    <row r="84" spans="1:9" x14ac:dyDescent="0.2">
      <c r="A84" s="98">
        <v>159</v>
      </c>
      <c r="B84" s="117">
        <v>7</v>
      </c>
      <c r="C84" s="118">
        <f t="shared" si="13"/>
        <v>57.5</v>
      </c>
      <c r="D84" s="97">
        <f t="shared" si="14"/>
        <v>499.51323192077712</v>
      </c>
      <c r="E84" s="95">
        <v>5</v>
      </c>
      <c r="F84" s="109">
        <f t="shared" si="15"/>
        <v>5.7444021670889374</v>
      </c>
      <c r="G84" s="116">
        <f t="shared" si="16"/>
        <v>2.8722010835444687</v>
      </c>
      <c r="H84" s="94">
        <f t="shared" si="17"/>
        <v>28.722010835444685</v>
      </c>
      <c r="I84" s="85"/>
    </row>
    <row r="85" spans="1:9" x14ac:dyDescent="0.2">
      <c r="A85" s="98">
        <v>133</v>
      </c>
      <c r="B85" s="117">
        <v>4</v>
      </c>
      <c r="C85" s="118">
        <f t="shared" si="13"/>
        <v>50</v>
      </c>
      <c r="D85" s="97">
        <f t="shared" si="14"/>
        <v>417.83182292744249</v>
      </c>
      <c r="E85" s="95">
        <v>0</v>
      </c>
      <c r="F85" s="109">
        <f t="shared" si="15"/>
        <v>4.1783182292744252</v>
      </c>
      <c r="G85" s="116">
        <f t="shared" si="16"/>
        <v>2.0891591146372126</v>
      </c>
      <c r="H85" s="94">
        <f t="shared" si="17"/>
        <v>0</v>
      </c>
      <c r="I85" s="85"/>
    </row>
    <row r="86" spans="1:9" x14ac:dyDescent="0.2">
      <c r="A86" s="98">
        <v>108</v>
      </c>
      <c r="B86" s="117">
        <v>4.5</v>
      </c>
      <c r="C86" s="118">
        <f t="shared" si="13"/>
        <v>51.25</v>
      </c>
      <c r="D86" s="97">
        <f t="shared" si="14"/>
        <v>339.29200658769764</v>
      </c>
      <c r="E86" s="95">
        <v>5</v>
      </c>
      <c r="F86" s="109">
        <f t="shared" si="15"/>
        <v>3.4777430675239009</v>
      </c>
      <c r="G86" s="116">
        <f t="shared" si="16"/>
        <v>1.7388715337619505</v>
      </c>
      <c r="H86" s="94">
        <f t="shared" si="17"/>
        <v>17.388715337619505</v>
      </c>
      <c r="I86" s="85"/>
    </row>
    <row r="87" spans="1:9" x14ac:dyDescent="0.2">
      <c r="A87" s="98">
        <v>89</v>
      </c>
      <c r="B87" s="117">
        <v>4</v>
      </c>
      <c r="C87" s="118">
        <f t="shared" si="13"/>
        <v>50</v>
      </c>
      <c r="D87" s="97">
        <f t="shared" si="14"/>
        <v>279.60174616949161</v>
      </c>
      <c r="E87" s="95">
        <v>0</v>
      </c>
      <c r="F87" s="109">
        <f t="shared" si="15"/>
        <v>2.7960174616949161</v>
      </c>
      <c r="G87" s="116">
        <f t="shared" si="16"/>
        <v>1.398008730847458</v>
      </c>
      <c r="H87" s="94">
        <f t="shared" si="17"/>
        <v>0</v>
      </c>
      <c r="I87" s="85"/>
    </row>
    <row r="88" spans="1:9" x14ac:dyDescent="0.2">
      <c r="H88" s="111">
        <f>SUM(H78:H87)</f>
        <v>46.110726173064194</v>
      </c>
      <c r="I88" s="85"/>
    </row>
    <row r="90" spans="1:9" x14ac:dyDescent="0.2">
      <c r="A90" s="85" t="s">
        <v>107</v>
      </c>
      <c r="I90" s="85"/>
    </row>
    <row r="91" spans="1:9" x14ac:dyDescent="0.2">
      <c r="A91" s="239"/>
      <c r="B91" s="240"/>
      <c r="C91" s="240"/>
      <c r="D91" s="240"/>
      <c r="E91" s="240"/>
      <c r="F91" s="240"/>
      <c r="G91" s="240"/>
      <c r="I91" s="85"/>
    </row>
    <row r="92" spans="1:9" x14ac:dyDescent="0.2">
      <c r="A92" s="239"/>
      <c r="B92" s="240"/>
      <c r="C92" s="240"/>
      <c r="D92" s="240"/>
      <c r="E92" s="240"/>
      <c r="F92" s="240"/>
      <c r="G92" s="240"/>
      <c r="I92" s="85"/>
    </row>
    <row r="93" spans="1:9" x14ac:dyDescent="0.2">
      <c r="A93" s="239" t="s">
        <v>108</v>
      </c>
      <c r="B93" s="240"/>
      <c r="C93" s="240"/>
      <c r="D93" s="240"/>
      <c r="E93" s="240"/>
      <c r="F93" s="240"/>
      <c r="G93" s="240"/>
      <c r="I93" s="85"/>
    </row>
    <row r="94" spans="1:9" x14ac:dyDescent="0.2">
      <c r="A94" s="119"/>
      <c r="I94" s="85"/>
    </row>
    <row r="96" spans="1:9" ht="15" x14ac:dyDescent="0.2">
      <c r="A96" s="243"/>
      <c r="B96" s="244"/>
      <c r="C96" s="120" t="s">
        <v>109</v>
      </c>
      <c r="D96" s="120" t="s">
        <v>110</v>
      </c>
      <c r="E96" s="120"/>
      <c r="F96" s="120"/>
      <c r="G96" s="120"/>
      <c r="H96" s="120"/>
      <c r="I96" s="85"/>
    </row>
    <row r="97" spans="1:9" ht="15" x14ac:dyDescent="0.2">
      <c r="A97" s="121" t="s">
        <v>111</v>
      </c>
      <c r="B97" s="122"/>
      <c r="C97" s="123">
        <f>SUM(H88+G65+F72+L13)</f>
        <v>161.97261982735557</v>
      </c>
      <c r="D97" s="124">
        <v>16</v>
      </c>
      <c r="E97" s="125"/>
      <c r="F97" s="125"/>
      <c r="G97" s="125">
        <v>3.14</v>
      </c>
      <c r="H97" s="126">
        <f>SUM(C97*D97*G97)</f>
        <v>8137.5044201263445</v>
      </c>
      <c r="I97" s="85"/>
    </row>
    <row r="98" spans="1:9" ht="15" x14ac:dyDescent="0.2">
      <c r="A98" s="241" t="s">
        <v>112</v>
      </c>
      <c r="B98" s="242"/>
      <c r="C98" s="120">
        <v>0</v>
      </c>
      <c r="D98" s="120">
        <v>5407</v>
      </c>
      <c r="E98" s="125"/>
      <c r="F98" s="120"/>
      <c r="G98" s="125">
        <v>3.14</v>
      </c>
      <c r="H98" s="125">
        <f>SUM(C98*D98*G98)</f>
        <v>0</v>
      </c>
      <c r="I98" s="85"/>
    </row>
    <row r="99" spans="1:9" x14ac:dyDescent="0.2">
      <c r="G99" s="127" t="s">
        <v>113</v>
      </c>
      <c r="H99" s="128">
        <f>SUM(H97:H98)</f>
        <v>8137.5044201263445</v>
      </c>
      <c r="I99" s="85"/>
    </row>
  </sheetData>
  <mergeCells count="11">
    <mergeCell ref="A74:G76"/>
    <mergeCell ref="A1:G1"/>
    <mergeCell ref="A15:G17"/>
    <mergeCell ref="A25:G27"/>
    <mergeCell ref="A55:G57"/>
    <mergeCell ref="A67:G69"/>
    <mergeCell ref="A91:G91"/>
    <mergeCell ref="A92:G92"/>
    <mergeCell ref="A93:G93"/>
    <mergeCell ref="A96:B96"/>
    <mergeCell ref="A98:B9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workbookViewId="0">
      <selection activeCell="J58" sqref="J58"/>
    </sheetView>
  </sheetViews>
  <sheetFormatPr defaultRowHeight="12.75" x14ac:dyDescent="0.2"/>
  <cols>
    <col min="1" max="1" width="15.5703125" style="85" customWidth="1"/>
    <col min="2" max="2" width="9.42578125" style="85" customWidth="1"/>
    <col min="3" max="3" width="17" style="84" customWidth="1"/>
    <col min="4" max="5" width="16.140625" style="84" customWidth="1"/>
    <col min="6" max="6" width="14.5703125" style="84" customWidth="1"/>
    <col min="7" max="7" width="12.42578125" style="84" customWidth="1"/>
    <col min="8" max="8" width="12.85546875" style="84" customWidth="1"/>
    <col min="9" max="9" width="10.7109375" style="84" customWidth="1"/>
    <col min="10" max="11" width="10.140625" style="85" customWidth="1"/>
    <col min="12" max="12" width="15.85546875" style="85" customWidth="1"/>
    <col min="13" max="256" width="9.140625" style="85"/>
    <col min="257" max="257" width="15.5703125" style="85" customWidth="1"/>
    <col min="258" max="258" width="9.42578125" style="85" customWidth="1"/>
    <col min="259" max="259" width="17" style="85" customWidth="1"/>
    <col min="260" max="261" width="16.140625" style="85" customWidth="1"/>
    <col min="262" max="262" width="14.5703125" style="85" customWidth="1"/>
    <col min="263" max="263" width="12.42578125" style="85" customWidth="1"/>
    <col min="264" max="264" width="12.85546875" style="85" customWidth="1"/>
    <col min="265" max="265" width="10.7109375" style="85" customWidth="1"/>
    <col min="266" max="267" width="10.140625" style="85" customWidth="1"/>
    <col min="268" max="268" width="15.85546875" style="85" customWidth="1"/>
    <col min="269" max="512" width="9.140625" style="85"/>
    <col min="513" max="513" width="15.5703125" style="85" customWidth="1"/>
    <col min="514" max="514" width="9.42578125" style="85" customWidth="1"/>
    <col min="515" max="515" width="17" style="85" customWidth="1"/>
    <col min="516" max="517" width="16.140625" style="85" customWidth="1"/>
    <col min="518" max="518" width="14.5703125" style="85" customWidth="1"/>
    <col min="519" max="519" width="12.42578125" style="85" customWidth="1"/>
    <col min="520" max="520" width="12.85546875" style="85" customWidth="1"/>
    <col min="521" max="521" width="10.7109375" style="85" customWidth="1"/>
    <col min="522" max="523" width="10.140625" style="85" customWidth="1"/>
    <col min="524" max="524" width="15.85546875" style="85" customWidth="1"/>
    <col min="525" max="768" width="9.140625" style="85"/>
    <col min="769" max="769" width="15.5703125" style="85" customWidth="1"/>
    <col min="770" max="770" width="9.42578125" style="85" customWidth="1"/>
    <col min="771" max="771" width="17" style="85" customWidth="1"/>
    <col min="772" max="773" width="16.140625" style="85" customWidth="1"/>
    <col min="774" max="774" width="14.5703125" style="85" customWidth="1"/>
    <col min="775" max="775" width="12.42578125" style="85" customWidth="1"/>
    <col min="776" max="776" width="12.85546875" style="85" customWidth="1"/>
    <col min="777" max="777" width="10.7109375" style="85" customWidth="1"/>
    <col min="778" max="779" width="10.140625" style="85" customWidth="1"/>
    <col min="780" max="780" width="15.85546875" style="85" customWidth="1"/>
    <col min="781" max="1024" width="9.140625" style="85"/>
    <col min="1025" max="1025" width="15.5703125" style="85" customWidth="1"/>
    <col min="1026" max="1026" width="9.42578125" style="85" customWidth="1"/>
    <col min="1027" max="1027" width="17" style="85" customWidth="1"/>
    <col min="1028" max="1029" width="16.140625" style="85" customWidth="1"/>
    <col min="1030" max="1030" width="14.5703125" style="85" customWidth="1"/>
    <col min="1031" max="1031" width="12.42578125" style="85" customWidth="1"/>
    <col min="1032" max="1032" width="12.85546875" style="85" customWidth="1"/>
    <col min="1033" max="1033" width="10.7109375" style="85" customWidth="1"/>
    <col min="1034" max="1035" width="10.140625" style="85" customWidth="1"/>
    <col min="1036" max="1036" width="15.85546875" style="85" customWidth="1"/>
    <col min="1037" max="1280" width="9.140625" style="85"/>
    <col min="1281" max="1281" width="15.5703125" style="85" customWidth="1"/>
    <col min="1282" max="1282" width="9.42578125" style="85" customWidth="1"/>
    <col min="1283" max="1283" width="17" style="85" customWidth="1"/>
    <col min="1284" max="1285" width="16.140625" style="85" customWidth="1"/>
    <col min="1286" max="1286" width="14.5703125" style="85" customWidth="1"/>
    <col min="1287" max="1287" width="12.42578125" style="85" customWidth="1"/>
    <col min="1288" max="1288" width="12.85546875" style="85" customWidth="1"/>
    <col min="1289" max="1289" width="10.7109375" style="85" customWidth="1"/>
    <col min="1290" max="1291" width="10.140625" style="85" customWidth="1"/>
    <col min="1292" max="1292" width="15.85546875" style="85" customWidth="1"/>
    <col min="1293" max="1536" width="9.140625" style="85"/>
    <col min="1537" max="1537" width="15.5703125" style="85" customWidth="1"/>
    <col min="1538" max="1538" width="9.42578125" style="85" customWidth="1"/>
    <col min="1539" max="1539" width="17" style="85" customWidth="1"/>
    <col min="1540" max="1541" width="16.140625" style="85" customWidth="1"/>
    <col min="1542" max="1542" width="14.5703125" style="85" customWidth="1"/>
    <col min="1543" max="1543" width="12.42578125" style="85" customWidth="1"/>
    <col min="1544" max="1544" width="12.85546875" style="85" customWidth="1"/>
    <col min="1545" max="1545" width="10.7109375" style="85" customWidth="1"/>
    <col min="1546" max="1547" width="10.140625" style="85" customWidth="1"/>
    <col min="1548" max="1548" width="15.85546875" style="85" customWidth="1"/>
    <col min="1549" max="1792" width="9.140625" style="85"/>
    <col min="1793" max="1793" width="15.5703125" style="85" customWidth="1"/>
    <col min="1794" max="1794" width="9.42578125" style="85" customWidth="1"/>
    <col min="1795" max="1795" width="17" style="85" customWidth="1"/>
    <col min="1796" max="1797" width="16.140625" style="85" customWidth="1"/>
    <col min="1798" max="1798" width="14.5703125" style="85" customWidth="1"/>
    <col min="1799" max="1799" width="12.42578125" style="85" customWidth="1"/>
    <col min="1800" max="1800" width="12.85546875" style="85" customWidth="1"/>
    <col min="1801" max="1801" width="10.7109375" style="85" customWidth="1"/>
    <col min="1802" max="1803" width="10.140625" style="85" customWidth="1"/>
    <col min="1804" max="1804" width="15.85546875" style="85" customWidth="1"/>
    <col min="1805" max="2048" width="9.140625" style="85"/>
    <col min="2049" max="2049" width="15.5703125" style="85" customWidth="1"/>
    <col min="2050" max="2050" width="9.42578125" style="85" customWidth="1"/>
    <col min="2051" max="2051" width="17" style="85" customWidth="1"/>
    <col min="2052" max="2053" width="16.140625" style="85" customWidth="1"/>
    <col min="2054" max="2054" width="14.5703125" style="85" customWidth="1"/>
    <col min="2055" max="2055" width="12.42578125" style="85" customWidth="1"/>
    <col min="2056" max="2056" width="12.85546875" style="85" customWidth="1"/>
    <col min="2057" max="2057" width="10.7109375" style="85" customWidth="1"/>
    <col min="2058" max="2059" width="10.140625" style="85" customWidth="1"/>
    <col min="2060" max="2060" width="15.85546875" style="85" customWidth="1"/>
    <col min="2061" max="2304" width="9.140625" style="85"/>
    <col min="2305" max="2305" width="15.5703125" style="85" customWidth="1"/>
    <col min="2306" max="2306" width="9.42578125" style="85" customWidth="1"/>
    <col min="2307" max="2307" width="17" style="85" customWidth="1"/>
    <col min="2308" max="2309" width="16.140625" style="85" customWidth="1"/>
    <col min="2310" max="2310" width="14.5703125" style="85" customWidth="1"/>
    <col min="2311" max="2311" width="12.42578125" style="85" customWidth="1"/>
    <col min="2312" max="2312" width="12.85546875" style="85" customWidth="1"/>
    <col min="2313" max="2313" width="10.7109375" style="85" customWidth="1"/>
    <col min="2314" max="2315" width="10.140625" style="85" customWidth="1"/>
    <col min="2316" max="2316" width="15.85546875" style="85" customWidth="1"/>
    <col min="2317" max="2560" width="9.140625" style="85"/>
    <col min="2561" max="2561" width="15.5703125" style="85" customWidth="1"/>
    <col min="2562" max="2562" width="9.42578125" style="85" customWidth="1"/>
    <col min="2563" max="2563" width="17" style="85" customWidth="1"/>
    <col min="2564" max="2565" width="16.140625" style="85" customWidth="1"/>
    <col min="2566" max="2566" width="14.5703125" style="85" customWidth="1"/>
    <col min="2567" max="2567" width="12.42578125" style="85" customWidth="1"/>
    <col min="2568" max="2568" width="12.85546875" style="85" customWidth="1"/>
    <col min="2569" max="2569" width="10.7109375" style="85" customWidth="1"/>
    <col min="2570" max="2571" width="10.140625" style="85" customWidth="1"/>
    <col min="2572" max="2572" width="15.85546875" style="85" customWidth="1"/>
    <col min="2573" max="2816" width="9.140625" style="85"/>
    <col min="2817" max="2817" width="15.5703125" style="85" customWidth="1"/>
    <col min="2818" max="2818" width="9.42578125" style="85" customWidth="1"/>
    <col min="2819" max="2819" width="17" style="85" customWidth="1"/>
    <col min="2820" max="2821" width="16.140625" style="85" customWidth="1"/>
    <col min="2822" max="2822" width="14.5703125" style="85" customWidth="1"/>
    <col min="2823" max="2823" width="12.42578125" style="85" customWidth="1"/>
    <col min="2824" max="2824" width="12.85546875" style="85" customWidth="1"/>
    <col min="2825" max="2825" width="10.7109375" style="85" customWidth="1"/>
    <col min="2826" max="2827" width="10.140625" style="85" customWidth="1"/>
    <col min="2828" max="2828" width="15.85546875" style="85" customWidth="1"/>
    <col min="2829" max="3072" width="9.140625" style="85"/>
    <col min="3073" max="3073" width="15.5703125" style="85" customWidth="1"/>
    <col min="3074" max="3074" width="9.42578125" style="85" customWidth="1"/>
    <col min="3075" max="3075" width="17" style="85" customWidth="1"/>
    <col min="3076" max="3077" width="16.140625" style="85" customWidth="1"/>
    <col min="3078" max="3078" width="14.5703125" style="85" customWidth="1"/>
    <col min="3079" max="3079" width="12.42578125" style="85" customWidth="1"/>
    <col min="3080" max="3080" width="12.85546875" style="85" customWidth="1"/>
    <col min="3081" max="3081" width="10.7109375" style="85" customWidth="1"/>
    <col min="3082" max="3083" width="10.140625" style="85" customWidth="1"/>
    <col min="3084" max="3084" width="15.85546875" style="85" customWidth="1"/>
    <col min="3085" max="3328" width="9.140625" style="85"/>
    <col min="3329" max="3329" width="15.5703125" style="85" customWidth="1"/>
    <col min="3330" max="3330" width="9.42578125" style="85" customWidth="1"/>
    <col min="3331" max="3331" width="17" style="85" customWidth="1"/>
    <col min="3332" max="3333" width="16.140625" style="85" customWidth="1"/>
    <col min="3334" max="3334" width="14.5703125" style="85" customWidth="1"/>
    <col min="3335" max="3335" width="12.42578125" style="85" customWidth="1"/>
    <col min="3336" max="3336" width="12.85546875" style="85" customWidth="1"/>
    <col min="3337" max="3337" width="10.7109375" style="85" customWidth="1"/>
    <col min="3338" max="3339" width="10.140625" style="85" customWidth="1"/>
    <col min="3340" max="3340" width="15.85546875" style="85" customWidth="1"/>
    <col min="3341" max="3584" width="9.140625" style="85"/>
    <col min="3585" max="3585" width="15.5703125" style="85" customWidth="1"/>
    <col min="3586" max="3586" width="9.42578125" style="85" customWidth="1"/>
    <col min="3587" max="3587" width="17" style="85" customWidth="1"/>
    <col min="3588" max="3589" width="16.140625" style="85" customWidth="1"/>
    <col min="3590" max="3590" width="14.5703125" style="85" customWidth="1"/>
    <col min="3591" max="3591" width="12.42578125" style="85" customWidth="1"/>
    <col min="3592" max="3592" width="12.85546875" style="85" customWidth="1"/>
    <col min="3593" max="3593" width="10.7109375" style="85" customWidth="1"/>
    <col min="3594" max="3595" width="10.140625" style="85" customWidth="1"/>
    <col min="3596" max="3596" width="15.85546875" style="85" customWidth="1"/>
    <col min="3597" max="3840" width="9.140625" style="85"/>
    <col min="3841" max="3841" width="15.5703125" style="85" customWidth="1"/>
    <col min="3842" max="3842" width="9.42578125" style="85" customWidth="1"/>
    <col min="3843" max="3843" width="17" style="85" customWidth="1"/>
    <col min="3844" max="3845" width="16.140625" style="85" customWidth="1"/>
    <col min="3846" max="3846" width="14.5703125" style="85" customWidth="1"/>
    <col min="3847" max="3847" width="12.42578125" style="85" customWidth="1"/>
    <col min="3848" max="3848" width="12.85546875" style="85" customWidth="1"/>
    <col min="3849" max="3849" width="10.7109375" style="85" customWidth="1"/>
    <col min="3850" max="3851" width="10.140625" style="85" customWidth="1"/>
    <col min="3852" max="3852" width="15.85546875" style="85" customWidth="1"/>
    <col min="3853" max="4096" width="9.140625" style="85"/>
    <col min="4097" max="4097" width="15.5703125" style="85" customWidth="1"/>
    <col min="4098" max="4098" width="9.42578125" style="85" customWidth="1"/>
    <col min="4099" max="4099" width="17" style="85" customWidth="1"/>
    <col min="4100" max="4101" width="16.140625" style="85" customWidth="1"/>
    <col min="4102" max="4102" width="14.5703125" style="85" customWidth="1"/>
    <col min="4103" max="4103" width="12.42578125" style="85" customWidth="1"/>
    <col min="4104" max="4104" width="12.85546875" style="85" customWidth="1"/>
    <col min="4105" max="4105" width="10.7109375" style="85" customWidth="1"/>
    <col min="4106" max="4107" width="10.140625" style="85" customWidth="1"/>
    <col min="4108" max="4108" width="15.85546875" style="85" customWidth="1"/>
    <col min="4109" max="4352" width="9.140625" style="85"/>
    <col min="4353" max="4353" width="15.5703125" style="85" customWidth="1"/>
    <col min="4354" max="4354" width="9.42578125" style="85" customWidth="1"/>
    <col min="4355" max="4355" width="17" style="85" customWidth="1"/>
    <col min="4356" max="4357" width="16.140625" style="85" customWidth="1"/>
    <col min="4358" max="4358" width="14.5703125" style="85" customWidth="1"/>
    <col min="4359" max="4359" width="12.42578125" style="85" customWidth="1"/>
    <col min="4360" max="4360" width="12.85546875" style="85" customWidth="1"/>
    <col min="4361" max="4361" width="10.7109375" style="85" customWidth="1"/>
    <col min="4362" max="4363" width="10.140625" style="85" customWidth="1"/>
    <col min="4364" max="4364" width="15.85546875" style="85" customWidth="1"/>
    <col min="4365" max="4608" width="9.140625" style="85"/>
    <col min="4609" max="4609" width="15.5703125" style="85" customWidth="1"/>
    <col min="4610" max="4610" width="9.42578125" style="85" customWidth="1"/>
    <col min="4611" max="4611" width="17" style="85" customWidth="1"/>
    <col min="4612" max="4613" width="16.140625" style="85" customWidth="1"/>
    <col min="4614" max="4614" width="14.5703125" style="85" customWidth="1"/>
    <col min="4615" max="4615" width="12.42578125" style="85" customWidth="1"/>
    <col min="4616" max="4616" width="12.85546875" style="85" customWidth="1"/>
    <col min="4617" max="4617" width="10.7109375" style="85" customWidth="1"/>
    <col min="4618" max="4619" width="10.140625" style="85" customWidth="1"/>
    <col min="4620" max="4620" width="15.85546875" style="85" customWidth="1"/>
    <col min="4621" max="4864" width="9.140625" style="85"/>
    <col min="4865" max="4865" width="15.5703125" style="85" customWidth="1"/>
    <col min="4866" max="4866" width="9.42578125" style="85" customWidth="1"/>
    <col min="4867" max="4867" width="17" style="85" customWidth="1"/>
    <col min="4868" max="4869" width="16.140625" style="85" customWidth="1"/>
    <col min="4870" max="4870" width="14.5703125" style="85" customWidth="1"/>
    <col min="4871" max="4871" width="12.42578125" style="85" customWidth="1"/>
    <col min="4872" max="4872" width="12.85546875" style="85" customWidth="1"/>
    <col min="4873" max="4873" width="10.7109375" style="85" customWidth="1"/>
    <col min="4874" max="4875" width="10.140625" style="85" customWidth="1"/>
    <col min="4876" max="4876" width="15.85546875" style="85" customWidth="1"/>
    <col min="4877" max="5120" width="9.140625" style="85"/>
    <col min="5121" max="5121" width="15.5703125" style="85" customWidth="1"/>
    <col min="5122" max="5122" width="9.42578125" style="85" customWidth="1"/>
    <col min="5123" max="5123" width="17" style="85" customWidth="1"/>
    <col min="5124" max="5125" width="16.140625" style="85" customWidth="1"/>
    <col min="5126" max="5126" width="14.5703125" style="85" customWidth="1"/>
    <col min="5127" max="5127" width="12.42578125" style="85" customWidth="1"/>
    <col min="5128" max="5128" width="12.85546875" style="85" customWidth="1"/>
    <col min="5129" max="5129" width="10.7109375" style="85" customWidth="1"/>
    <col min="5130" max="5131" width="10.140625" style="85" customWidth="1"/>
    <col min="5132" max="5132" width="15.85546875" style="85" customWidth="1"/>
    <col min="5133" max="5376" width="9.140625" style="85"/>
    <col min="5377" max="5377" width="15.5703125" style="85" customWidth="1"/>
    <col min="5378" max="5378" width="9.42578125" style="85" customWidth="1"/>
    <col min="5379" max="5379" width="17" style="85" customWidth="1"/>
    <col min="5380" max="5381" width="16.140625" style="85" customWidth="1"/>
    <col min="5382" max="5382" width="14.5703125" style="85" customWidth="1"/>
    <col min="5383" max="5383" width="12.42578125" style="85" customWidth="1"/>
    <col min="5384" max="5384" width="12.85546875" style="85" customWidth="1"/>
    <col min="5385" max="5385" width="10.7109375" style="85" customWidth="1"/>
    <col min="5386" max="5387" width="10.140625" style="85" customWidth="1"/>
    <col min="5388" max="5388" width="15.85546875" style="85" customWidth="1"/>
    <col min="5389" max="5632" width="9.140625" style="85"/>
    <col min="5633" max="5633" width="15.5703125" style="85" customWidth="1"/>
    <col min="5634" max="5634" width="9.42578125" style="85" customWidth="1"/>
    <col min="5635" max="5635" width="17" style="85" customWidth="1"/>
    <col min="5636" max="5637" width="16.140625" style="85" customWidth="1"/>
    <col min="5638" max="5638" width="14.5703125" style="85" customWidth="1"/>
    <col min="5639" max="5639" width="12.42578125" style="85" customWidth="1"/>
    <col min="5640" max="5640" width="12.85546875" style="85" customWidth="1"/>
    <col min="5641" max="5641" width="10.7109375" style="85" customWidth="1"/>
    <col min="5642" max="5643" width="10.140625" style="85" customWidth="1"/>
    <col min="5644" max="5644" width="15.85546875" style="85" customWidth="1"/>
    <col min="5645" max="5888" width="9.140625" style="85"/>
    <col min="5889" max="5889" width="15.5703125" style="85" customWidth="1"/>
    <col min="5890" max="5890" width="9.42578125" style="85" customWidth="1"/>
    <col min="5891" max="5891" width="17" style="85" customWidth="1"/>
    <col min="5892" max="5893" width="16.140625" style="85" customWidth="1"/>
    <col min="5894" max="5894" width="14.5703125" style="85" customWidth="1"/>
    <col min="5895" max="5895" width="12.42578125" style="85" customWidth="1"/>
    <col min="5896" max="5896" width="12.85546875" style="85" customWidth="1"/>
    <col min="5897" max="5897" width="10.7109375" style="85" customWidth="1"/>
    <col min="5898" max="5899" width="10.140625" style="85" customWidth="1"/>
    <col min="5900" max="5900" width="15.85546875" style="85" customWidth="1"/>
    <col min="5901" max="6144" width="9.140625" style="85"/>
    <col min="6145" max="6145" width="15.5703125" style="85" customWidth="1"/>
    <col min="6146" max="6146" width="9.42578125" style="85" customWidth="1"/>
    <col min="6147" max="6147" width="17" style="85" customWidth="1"/>
    <col min="6148" max="6149" width="16.140625" style="85" customWidth="1"/>
    <col min="6150" max="6150" width="14.5703125" style="85" customWidth="1"/>
    <col min="6151" max="6151" width="12.42578125" style="85" customWidth="1"/>
    <col min="6152" max="6152" width="12.85546875" style="85" customWidth="1"/>
    <col min="6153" max="6153" width="10.7109375" style="85" customWidth="1"/>
    <col min="6154" max="6155" width="10.140625" style="85" customWidth="1"/>
    <col min="6156" max="6156" width="15.85546875" style="85" customWidth="1"/>
    <col min="6157" max="6400" width="9.140625" style="85"/>
    <col min="6401" max="6401" width="15.5703125" style="85" customWidth="1"/>
    <col min="6402" max="6402" width="9.42578125" style="85" customWidth="1"/>
    <col min="6403" max="6403" width="17" style="85" customWidth="1"/>
    <col min="6404" max="6405" width="16.140625" style="85" customWidth="1"/>
    <col min="6406" max="6406" width="14.5703125" style="85" customWidth="1"/>
    <col min="6407" max="6407" width="12.42578125" style="85" customWidth="1"/>
    <col min="6408" max="6408" width="12.85546875" style="85" customWidth="1"/>
    <col min="6409" max="6409" width="10.7109375" style="85" customWidth="1"/>
    <col min="6410" max="6411" width="10.140625" style="85" customWidth="1"/>
    <col min="6412" max="6412" width="15.85546875" style="85" customWidth="1"/>
    <col min="6413" max="6656" width="9.140625" style="85"/>
    <col min="6657" max="6657" width="15.5703125" style="85" customWidth="1"/>
    <col min="6658" max="6658" width="9.42578125" style="85" customWidth="1"/>
    <col min="6659" max="6659" width="17" style="85" customWidth="1"/>
    <col min="6660" max="6661" width="16.140625" style="85" customWidth="1"/>
    <col min="6662" max="6662" width="14.5703125" style="85" customWidth="1"/>
    <col min="6663" max="6663" width="12.42578125" style="85" customWidth="1"/>
    <col min="6664" max="6664" width="12.85546875" style="85" customWidth="1"/>
    <col min="6665" max="6665" width="10.7109375" style="85" customWidth="1"/>
    <col min="6666" max="6667" width="10.140625" style="85" customWidth="1"/>
    <col min="6668" max="6668" width="15.85546875" style="85" customWidth="1"/>
    <col min="6669" max="6912" width="9.140625" style="85"/>
    <col min="6913" max="6913" width="15.5703125" style="85" customWidth="1"/>
    <col min="6914" max="6914" width="9.42578125" style="85" customWidth="1"/>
    <col min="6915" max="6915" width="17" style="85" customWidth="1"/>
    <col min="6916" max="6917" width="16.140625" style="85" customWidth="1"/>
    <col min="6918" max="6918" width="14.5703125" style="85" customWidth="1"/>
    <col min="6919" max="6919" width="12.42578125" style="85" customWidth="1"/>
    <col min="6920" max="6920" width="12.85546875" style="85" customWidth="1"/>
    <col min="6921" max="6921" width="10.7109375" style="85" customWidth="1"/>
    <col min="6922" max="6923" width="10.140625" style="85" customWidth="1"/>
    <col min="6924" max="6924" width="15.85546875" style="85" customWidth="1"/>
    <col min="6925" max="7168" width="9.140625" style="85"/>
    <col min="7169" max="7169" width="15.5703125" style="85" customWidth="1"/>
    <col min="7170" max="7170" width="9.42578125" style="85" customWidth="1"/>
    <col min="7171" max="7171" width="17" style="85" customWidth="1"/>
    <col min="7172" max="7173" width="16.140625" style="85" customWidth="1"/>
    <col min="7174" max="7174" width="14.5703125" style="85" customWidth="1"/>
    <col min="7175" max="7175" width="12.42578125" style="85" customWidth="1"/>
    <col min="7176" max="7176" width="12.85546875" style="85" customWidth="1"/>
    <col min="7177" max="7177" width="10.7109375" style="85" customWidth="1"/>
    <col min="7178" max="7179" width="10.140625" style="85" customWidth="1"/>
    <col min="7180" max="7180" width="15.85546875" style="85" customWidth="1"/>
    <col min="7181" max="7424" width="9.140625" style="85"/>
    <col min="7425" max="7425" width="15.5703125" style="85" customWidth="1"/>
    <col min="7426" max="7426" width="9.42578125" style="85" customWidth="1"/>
    <col min="7427" max="7427" width="17" style="85" customWidth="1"/>
    <col min="7428" max="7429" width="16.140625" style="85" customWidth="1"/>
    <col min="7430" max="7430" width="14.5703125" style="85" customWidth="1"/>
    <col min="7431" max="7431" width="12.42578125" style="85" customWidth="1"/>
    <col min="7432" max="7432" width="12.85546875" style="85" customWidth="1"/>
    <col min="7433" max="7433" width="10.7109375" style="85" customWidth="1"/>
    <col min="7434" max="7435" width="10.140625" style="85" customWidth="1"/>
    <col min="7436" max="7436" width="15.85546875" style="85" customWidth="1"/>
    <col min="7437" max="7680" width="9.140625" style="85"/>
    <col min="7681" max="7681" width="15.5703125" style="85" customWidth="1"/>
    <col min="7682" max="7682" width="9.42578125" style="85" customWidth="1"/>
    <col min="7683" max="7683" width="17" style="85" customWidth="1"/>
    <col min="7684" max="7685" width="16.140625" style="85" customWidth="1"/>
    <col min="7686" max="7686" width="14.5703125" style="85" customWidth="1"/>
    <col min="7687" max="7687" width="12.42578125" style="85" customWidth="1"/>
    <col min="7688" max="7688" width="12.85546875" style="85" customWidth="1"/>
    <col min="7689" max="7689" width="10.7109375" style="85" customWidth="1"/>
    <col min="7690" max="7691" width="10.140625" style="85" customWidth="1"/>
    <col min="7692" max="7692" width="15.85546875" style="85" customWidth="1"/>
    <col min="7693" max="7936" width="9.140625" style="85"/>
    <col min="7937" max="7937" width="15.5703125" style="85" customWidth="1"/>
    <col min="7938" max="7938" width="9.42578125" style="85" customWidth="1"/>
    <col min="7939" max="7939" width="17" style="85" customWidth="1"/>
    <col min="7940" max="7941" width="16.140625" style="85" customWidth="1"/>
    <col min="7942" max="7942" width="14.5703125" style="85" customWidth="1"/>
    <col min="7943" max="7943" width="12.42578125" style="85" customWidth="1"/>
    <col min="7944" max="7944" width="12.85546875" style="85" customWidth="1"/>
    <col min="7945" max="7945" width="10.7109375" style="85" customWidth="1"/>
    <col min="7946" max="7947" width="10.140625" style="85" customWidth="1"/>
    <col min="7948" max="7948" width="15.85546875" style="85" customWidth="1"/>
    <col min="7949" max="8192" width="9.140625" style="85"/>
    <col min="8193" max="8193" width="15.5703125" style="85" customWidth="1"/>
    <col min="8194" max="8194" width="9.42578125" style="85" customWidth="1"/>
    <col min="8195" max="8195" width="17" style="85" customWidth="1"/>
    <col min="8196" max="8197" width="16.140625" style="85" customWidth="1"/>
    <col min="8198" max="8198" width="14.5703125" style="85" customWidth="1"/>
    <col min="8199" max="8199" width="12.42578125" style="85" customWidth="1"/>
    <col min="8200" max="8200" width="12.85546875" style="85" customWidth="1"/>
    <col min="8201" max="8201" width="10.7109375" style="85" customWidth="1"/>
    <col min="8202" max="8203" width="10.140625" style="85" customWidth="1"/>
    <col min="8204" max="8204" width="15.85546875" style="85" customWidth="1"/>
    <col min="8205" max="8448" width="9.140625" style="85"/>
    <col min="8449" max="8449" width="15.5703125" style="85" customWidth="1"/>
    <col min="8450" max="8450" width="9.42578125" style="85" customWidth="1"/>
    <col min="8451" max="8451" width="17" style="85" customWidth="1"/>
    <col min="8452" max="8453" width="16.140625" style="85" customWidth="1"/>
    <col min="8454" max="8454" width="14.5703125" style="85" customWidth="1"/>
    <col min="8455" max="8455" width="12.42578125" style="85" customWidth="1"/>
    <col min="8456" max="8456" width="12.85546875" style="85" customWidth="1"/>
    <col min="8457" max="8457" width="10.7109375" style="85" customWidth="1"/>
    <col min="8458" max="8459" width="10.140625" style="85" customWidth="1"/>
    <col min="8460" max="8460" width="15.85546875" style="85" customWidth="1"/>
    <col min="8461" max="8704" width="9.140625" style="85"/>
    <col min="8705" max="8705" width="15.5703125" style="85" customWidth="1"/>
    <col min="8706" max="8706" width="9.42578125" style="85" customWidth="1"/>
    <col min="8707" max="8707" width="17" style="85" customWidth="1"/>
    <col min="8708" max="8709" width="16.140625" style="85" customWidth="1"/>
    <col min="8710" max="8710" width="14.5703125" style="85" customWidth="1"/>
    <col min="8711" max="8711" width="12.42578125" style="85" customWidth="1"/>
    <col min="8712" max="8712" width="12.85546875" style="85" customWidth="1"/>
    <col min="8713" max="8713" width="10.7109375" style="85" customWidth="1"/>
    <col min="8714" max="8715" width="10.140625" style="85" customWidth="1"/>
    <col min="8716" max="8716" width="15.85546875" style="85" customWidth="1"/>
    <col min="8717" max="8960" width="9.140625" style="85"/>
    <col min="8961" max="8961" width="15.5703125" style="85" customWidth="1"/>
    <col min="8962" max="8962" width="9.42578125" style="85" customWidth="1"/>
    <col min="8963" max="8963" width="17" style="85" customWidth="1"/>
    <col min="8964" max="8965" width="16.140625" style="85" customWidth="1"/>
    <col min="8966" max="8966" width="14.5703125" style="85" customWidth="1"/>
    <col min="8967" max="8967" width="12.42578125" style="85" customWidth="1"/>
    <col min="8968" max="8968" width="12.85546875" style="85" customWidth="1"/>
    <col min="8969" max="8969" width="10.7109375" style="85" customWidth="1"/>
    <col min="8970" max="8971" width="10.140625" style="85" customWidth="1"/>
    <col min="8972" max="8972" width="15.85546875" style="85" customWidth="1"/>
    <col min="8973" max="9216" width="9.140625" style="85"/>
    <col min="9217" max="9217" width="15.5703125" style="85" customWidth="1"/>
    <col min="9218" max="9218" width="9.42578125" style="85" customWidth="1"/>
    <col min="9219" max="9219" width="17" style="85" customWidth="1"/>
    <col min="9220" max="9221" width="16.140625" style="85" customWidth="1"/>
    <col min="9222" max="9222" width="14.5703125" style="85" customWidth="1"/>
    <col min="9223" max="9223" width="12.42578125" style="85" customWidth="1"/>
    <col min="9224" max="9224" width="12.85546875" style="85" customWidth="1"/>
    <col min="9225" max="9225" width="10.7109375" style="85" customWidth="1"/>
    <col min="9226" max="9227" width="10.140625" style="85" customWidth="1"/>
    <col min="9228" max="9228" width="15.85546875" style="85" customWidth="1"/>
    <col min="9229" max="9472" width="9.140625" style="85"/>
    <col min="9473" max="9473" width="15.5703125" style="85" customWidth="1"/>
    <col min="9474" max="9474" width="9.42578125" style="85" customWidth="1"/>
    <col min="9475" max="9475" width="17" style="85" customWidth="1"/>
    <col min="9476" max="9477" width="16.140625" style="85" customWidth="1"/>
    <col min="9478" max="9478" width="14.5703125" style="85" customWidth="1"/>
    <col min="9479" max="9479" width="12.42578125" style="85" customWidth="1"/>
    <col min="9480" max="9480" width="12.85546875" style="85" customWidth="1"/>
    <col min="9481" max="9481" width="10.7109375" style="85" customWidth="1"/>
    <col min="9482" max="9483" width="10.140625" style="85" customWidth="1"/>
    <col min="9484" max="9484" width="15.85546875" style="85" customWidth="1"/>
    <col min="9485" max="9728" width="9.140625" style="85"/>
    <col min="9729" max="9729" width="15.5703125" style="85" customWidth="1"/>
    <col min="9730" max="9730" width="9.42578125" style="85" customWidth="1"/>
    <col min="9731" max="9731" width="17" style="85" customWidth="1"/>
    <col min="9732" max="9733" width="16.140625" style="85" customWidth="1"/>
    <col min="9734" max="9734" width="14.5703125" style="85" customWidth="1"/>
    <col min="9735" max="9735" width="12.42578125" style="85" customWidth="1"/>
    <col min="9736" max="9736" width="12.85546875" style="85" customWidth="1"/>
    <col min="9737" max="9737" width="10.7109375" style="85" customWidth="1"/>
    <col min="9738" max="9739" width="10.140625" style="85" customWidth="1"/>
    <col min="9740" max="9740" width="15.85546875" style="85" customWidth="1"/>
    <col min="9741" max="9984" width="9.140625" style="85"/>
    <col min="9985" max="9985" width="15.5703125" style="85" customWidth="1"/>
    <col min="9986" max="9986" width="9.42578125" style="85" customWidth="1"/>
    <col min="9987" max="9987" width="17" style="85" customWidth="1"/>
    <col min="9988" max="9989" width="16.140625" style="85" customWidth="1"/>
    <col min="9990" max="9990" width="14.5703125" style="85" customWidth="1"/>
    <col min="9991" max="9991" width="12.42578125" style="85" customWidth="1"/>
    <col min="9992" max="9992" width="12.85546875" style="85" customWidth="1"/>
    <col min="9993" max="9993" width="10.7109375" style="85" customWidth="1"/>
    <col min="9994" max="9995" width="10.140625" style="85" customWidth="1"/>
    <col min="9996" max="9996" width="15.85546875" style="85" customWidth="1"/>
    <col min="9997" max="10240" width="9.140625" style="85"/>
    <col min="10241" max="10241" width="15.5703125" style="85" customWidth="1"/>
    <col min="10242" max="10242" width="9.42578125" style="85" customWidth="1"/>
    <col min="10243" max="10243" width="17" style="85" customWidth="1"/>
    <col min="10244" max="10245" width="16.140625" style="85" customWidth="1"/>
    <col min="10246" max="10246" width="14.5703125" style="85" customWidth="1"/>
    <col min="10247" max="10247" width="12.42578125" style="85" customWidth="1"/>
    <col min="10248" max="10248" width="12.85546875" style="85" customWidth="1"/>
    <col min="10249" max="10249" width="10.7109375" style="85" customWidth="1"/>
    <col min="10250" max="10251" width="10.140625" style="85" customWidth="1"/>
    <col min="10252" max="10252" width="15.85546875" style="85" customWidth="1"/>
    <col min="10253" max="10496" width="9.140625" style="85"/>
    <col min="10497" max="10497" width="15.5703125" style="85" customWidth="1"/>
    <col min="10498" max="10498" width="9.42578125" style="85" customWidth="1"/>
    <col min="10499" max="10499" width="17" style="85" customWidth="1"/>
    <col min="10500" max="10501" width="16.140625" style="85" customWidth="1"/>
    <col min="10502" max="10502" width="14.5703125" style="85" customWidth="1"/>
    <col min="10503" max="10503" width="12.42578125" style="85" customWidth="1"/>
    <col min="10504" max="10504" width="12.85546875" style="85" customWidth="1"/>
    <col min="10505" max="10505" width="10.7109375" style="85" customWidth="1"/>
    <col min="10506" max="10507" width="10.140625" style="85" customWidth="1"/>
    <col min="10508" max="10508" width="15.85546875" style="85" customWidth="1"/>
    <col min="10509" max="10752" width="9.140625" style="85"/>
    <col min="10753" max="10753" width="15.5703125" style="85" customWidth="1"/>
    <col min="10754" max="10754" width="9.42578125" style="85" customWidth="1"/>
    <col min="10755" max="10755" width="17" style="85" customWidth="1"/>
    <col min="10756" max="10757" width="16.140625" style="85" customWidth="1"/>
    <col min="10758" max="10758" width="14.5703125" style="85" customWidth="1"/>
    <col min="10759" max="10759" width="12.42578125" style="85" customWidth="1"/>
    <col min="10760" max="10760" width="12.85546875" style="85" customWidth="1"/>
    <col min="10761" max="10761" width="10.7109375" style="85" customWidth="1"/>
    <col min="10762" max="10763" width="10.140625" style="85" customWidth="1"/>
    <col min="10764" max="10764" width="15.85546875" style="85" customWidth="1"/>
    <col min="10765" max="11008" width="9.140625" style="85"/>
    <col min="11009" max="11009" width="15.5703125" style="85" customWidth="1"/>
    <col min="11010" max="11010" width="9.42578125" style="85" customWidth="1"/>
    <col min="11011" max="11011" width="17" style="85" customWidth="1"/>
    <col min="11012" max="11013" width="16.140625" style="85" customWidth="1"/>
    <col min="11014" max="11014" width="14.5703125" style="85" customWidth="1"/>
    <col min="11015" max="11015" width="12.42578125" style="85" customWidth="1"/>
    <col min="11016" max="11016" width="12.85546875" style="85" customWidth="1"/>
    <col min="11017" max="11017" width="10.7109375" style="85" customWidth="1"/>
    <col min="11018" max="11019" width="10.140625" style="85" customWidth="1"/>
    <col min="11020" max="11020" width="15.85546875" style="85" customWidth="1"/>
    <col min="11021" max="11264" width="9.140625" style="85"/>
    <col min="11265" max="11265" width="15.5703125" style="85" customWidth="1"/>
    <col min="11266" max="11266" width="9.42578125" style="85" customWidth="1"/>
    <col min="11267" max="11267" width="17" style="85" customWidth="1"/>
    <col min="11268" max="11269" width="16.140625" style="85" customWidth="1"/>
    <col min="11270" max="11270" width="14.5703125" style="85" customWidth="1"/>
    <col min="11271" max="11271" width="12.42578125" style="85" customWidth="1"/>
    <col min="11272" max="11272" width="12.85546875" style="85" customWidth="1"/>
    <col min="11273" max="11273" width="10.7109375" style="85" customWidth="1"/>
    <col min="11274" max="11275" width="10.140625" style="85" customWidth="1"/>
    <col min="11276" max="11276" width="15.85546875" style="85" customWidth="1"/>
    <col min="11277" max="11520" width="9.140625" style="85"/>
    <col min="11521" max="11521" width="15.5703125" style="85" customWidth="1"/>
    <col min="11522" max="11522" width="9.42578125" style="85" customWidth="1"/>
    <col min="11523" max="11523" width="17" style="85" customWidth="1"/>
    <col min="11524" max="11525" width="16.140625" style="85" customWidth="1"/>
    <col min="11526" max="11526" width="14.5703125" style="85" customWidth="1"/>
    <col min="11527" max="11527" width="12.42578125" style="85" customWidth="1"/>
    <col min="11528" max="11528" width="12.85546875" style="85" customWidth="1"/>
    <col min="11529" max="11529" width="10.7109375" style="85" customWidth="1"/>
    <col min="11530" max="11531" width="10.140625" style="85" customWidth="1"/>
    <col min="11532" max="11532" width="15.85546875" style="85" customWidth="1"/>
    <col min="11533" max="11776" width="9.140625" style="85"/>
    <col min="11777" max="11777" width="15.5703125" style="85" customWidth="1"/>
    <col min="11778" max="11778" width="9.42578125" style="85" customWidth="1"/>
    <col min="11779" max="11779" width="17" style="85" customWidth="1"/>
    <col min="11780" max="11781" width="16.140625" style="85" customWidth="1"/>
    <col min="11782" max="11782" width="14.5703125" style="85" customWidth="1"/>
    <col min="11783" max="11783" width="12.42578125" style="85" customWidth="1"/>
    <col min="11784" max="11784" width="12.85546875" style="85" customWidth="1"/>
    <col min="11785" max="11785" width="10.7109375" style="85" customWidth="1"/>
    <col min="11786" max="11787" width="10.140625" style="85" customWidth="1"/>
    <col min="11788" max="11788" width="15.85546875" style="85" customWidth="1"/>
    <col min="11789" max="12032" width="9.140625" style="85"/>
    <col min="12033" max="12033" width="15.5703125" style="85" customWidth="1"/>
    <col min="12034" max="12034" width="9.42578125" style="85" customWidth="1"/>
    <col min="12035" max="12035" width="17" style="85" customWidth="1"/>
    <col min="12036" max="12037" width="16.140625" style="85" customWidth="1"/>
    <col min="12038" max="12038" width="14.5703125" style="85" customWidth="1"/>
    <col min="12039" max="12039" width="12.42578125" style="85" customWidth="1"/>
    <col min="12040" max="12040" width="12.85546875" style="85" customWidth="1"/>
    <col min="12041" max="12041" width="10.7109375" style="85" customWidth="1"/>
    <col min="12042" max="12043" width="10.140625" style="85" customWidth="1"/>
    <col min="12044" max="12044" width="15.85546875" style="85" customWidth="1"/>
    <col min="12045" max="12288" width="9.140625" style="85"/>
    <col min="12289" max="12289" width="15.5703125" style="85" customWidth="1"/>
    <col min="12290" max="12290" width="9.42578125" style="85" customWidth="1"/>
    <col min="12291" max="12291" width="17" style="85" customWidth="1"/>
    <col min="12292" max="12293" width="16.140625" style="85" customWidth="1"/>
    <col min="12294" max="12294" width="14.5703125" style="85" customWidth="1"/>
    <col min="12295" max="12295" width="12.42578125" style="85" customWidth="1"/>
    <col min="12296" max="12296" width="12.85546875" style="85" customWidth="1"/>
    <col min="12297" max="12297" width="10.7109375" style="85" customWidth="1"/>
    <col min="12298" max="12299" width="10.140625" style="85" customWidth="1"/>
    <col min="12300" max="12300" width="15.85546875" style="85" customWidth="1"/>
    <col min="12301" max="12544" width="9.140625" style="85"/>
    <col min="12545" max="12545" width="15.5703125" style="85" customWidth="1"/>
    <col min="12546" max="12546" width="9.42578125" style="85" customWidth="1"/>
    <col min="12547" max="12547" width="17" style="85" customWidth="1"/>
    <col min="12548" max="12549" width="16.140625" style="85" customWidth="1"/>
    <col min="12550" max="12550" width="14.5703125" style="85" customWidth="1"/>
    <col min="12551" max="12551" width="12.42578125" style="85" customWidth="1"/>
    <col min="12552" max="12552" width="12.85546875" style="85" customWidth="1"/>
    <col min="12553" max="12553" width="10.7109375" style="85" customWidth="1"/>
    <col min="12554" max="12555" width="10.140625" style="85" customWidth="1"/>
    <col min="12556" max="12556" width="15.85546875" style="85" customWidth="1"/>
    <col min="12557" max="12800" width="9.140625" style="85"/>
    <col min="12801" max="12801" width="15.5703125" style="85" customWidth="1"/>
    <col min="12802" max="12802" width="9.42578125" style="85" customWidth="1"/>
    <col min="12803" max="12803" width="17" style="85" customWidth="1"/>
    <col min="12804" max="12805" width="16.140625" style="85" customWidth="1"/>
    <col min="12806" max="12806" width="14.5703125" style="85" customWidth="1"/>
    <col min="12807" max="12807" width="12.42578125" style="85" customWidth="1"/>
    <col min="12808" max="12808" width="12.85546875" style="85" customWidth="1"/>
    <col min="12809" max="12809" width="10.7109375" style="85" customWidth="1"/>
    <col min="12810" max="12811" width="10.140625" style="85" customWidth="1"/>
    <col min="12812" max="12812" width="15.85546875" style="85" customWidth="1"/>
    <col min="12813" max="13056" width="9.140625" style="85"/>
    <col min="13057" max="13057" width="15.5703125" style="85" customWidth="1"/>
    <col min="13058" max="13058" width="9.42578125" style="85" customWidth="1"/>
    <col min="13059" max="13059" width="17" style="85" customWidth="1"/>
    <col min="13060" max="13061" width="16.140625" style="85" customWidth="1"/>
    <col min="13062" max="13062" width="14.5703125" style="85" customWidth="1"/>
    <col min="13063" max="13063" width="12.42578125" style="85" customWidth="1"/>
    <col min="13064" max="13064" width="12.85546875" style="85" customWidth="1"/>
    <col min="13065" max="13065" width="10.7109375" style="85" customWidth="1"/>
    <col min="13066" max="13067" width="10.140625" style="85" customWidth="1"/>
    <col min="13068" max="13068" width="15.85546875" style="85" customWidth="1"/>
    <col min="13069" max="13312" width="9.140625" style="85"/>
    <col min="13313" max="13313" width="15.5703125" style="85" customWidth="1"/>
    <col min="13314" max="13314" width="9.42578125" style="85" customWidth="1"/>
    <col min="13315" max="13315" width="17" style="85" customWidth="1"/>
    <col min="13316" max="13317" width="16.140625" style="85" customWidth="1"/>
    <col min="13318" max="13318" width="14.5703125" style="85" customWidth="1"/>
    <col min="13319" max="13319" width="12.42578125" style="85" customWidth="1"/>
    <col min="13320" max="13320" width="12.85546875" style="85" customWidth="1"/>
    <col min="13321" max="13321" width="10.7109375" style="85" customWidth="1"/>
    <col min="13322" max="13323" width="10.140625" style="85" customWidth="1"/>
    <col min="13324" max="13324" width="15.85546875" style="85" customWidth="1"/>
    <col min="13325" max="13568" width="9.140625" style="85"/>
    <col min="13569" max="13569" width="15.5703125" style="85" customWidth="1"/>
    <col min="13570" max="13570" width="9.42578125" style="85" customWidth="1"/>
    <col min="13571" max="13571" width="17" style="85" customWidth="1"/>
    <col min="13572" max="13573" width="16.140625" style="85" customWidth="1"/>
    <col min="13574" max="13574" width="14.5703125" style="85" customWidth="1"/>
    <col min="13575" max="13575" width="12.42578125" style="85" customWidth="1"/>
    <col min="13576" max="13576" width="12.85546875" style="85" customWidth="1"/>
    <col min="13577" max="13577" width="10.7109375" style="85" customWidth="1"/>
    <col min="13578" max="13579" width="10.140625" style="85" customWidth="1"/>
    <col min="13580" max="13580" width="15.85546875" style="85" customWidth="1"/>
    <col min="13581" max="13824" width="9.140625" style="85"/>
    <col min="13825" max="13825" width="15.5703125" style="85" customWidth="1"/>
    <col min="13826" max="13826" width="9.42578125" style="85" customWidth="1"/>
    <col min="13827" max="13827" width="17" style="85" customWidth="1"/>
    <col min="13828" max="13829" width="16.140625" style="85" customWidth="1"/>
    <col min="13830" max="13830" width="14.5703125" style="85" customWidth="1"/>
    <col min="13831" max="13831" width="12.42578125" style="85" customWidth="1"/>
    <col min="13832" max="13832" width="12.85546875" style="85" customWidth="1"/>
    <col min="13833" max="13833" width="10.7109375" style="85" customWidth="1"/>
    <col min="13834" max="13835" width="10.140625" style="85" customWidth="1"/>
    <col min="13836" max="13836" width="15.85546875" style="85" customWidth="1"/>
    <col min="13837" max="14080" width="9.140625" style="85"/>
    <col min="14081" max="14081" width="15.5703125" style="85" customWidth="1"/>
    <col min="14082" max="14082" width="9.42578125" style="85" customWidth="1"/>
    <col min="14083" max="14083" width="17" style="85" customWidth="1"/>
    <col min="14084" max="14085" width="16.140625" style="85" customWidth="1"/>
    <col min="14086" max="14086" width="14.5703125" style="85" customWidth="1"/>
    <col min="14087" max="14087" width="12.42578125" style="85" customWidth="1"/>
    <col min="14088" max="14088" width="12.85546875" style="85" customWidth="1"/>
    <col min="14089" max="14089" width="10.7109375" style="85" customWidth="1"/>
    <col min="14090" max="14091" width="10.140625" style="85" customWidth="1"/>
    <col min="14092" max="14092" width="15.85546875" style="85" customWidth="1"/>
    <col min="14093" max="14336" width="9.140625" style="85"/>
    <col min="14337" max="14337" width="15.5703125" style="85" customWidth="1"/>
    <col min="14338" max="14338" width="9.42578125" style="85" customWidth="1"/>
    <col min="14339" max="14339" width="17" style="85" customWidth="1"/>
    <col min="14340" max="14341" width="16.140625" style="85" customWidth="1"/>
    <col min="14342" max="14342" width="14.5703125" style="85" customWidth="1"/>
    <col min="14343" max="14343" width="12.42578125" style="85" customWidth="1"/>
    <col min="14344" max="14344" width="12.85546875" style="85" customWidth="1"/>
    <col min="14345" max="14345" width="10.7109375" style="85" customWidth="1"/>
    <col min="14346" max="14347" width="10.140625" style="85" customWidth="1"/>
    <col min="14348" max="14348" width="15.85546875" style="85" customWidth="1"/>
    <col min="14349" max="14592" width="9.140625" style="85"/>
    <col min="14593" max="14593" width="15.5703125" style="85" customWidth="1"/>
    <col min="14594" max="14594" width="9.42578125" style="85" customWidth="1"/>
    <col min="14595" max="14595" width="17" style="85" customWidth="1"/>
    <col min="14596" max="14597" width="16.140625" style="85" customWidth="1"/>
    <col min="14598" max="14598" width="14.5703125" style="85" customWidth="1"/>
    <col min="14599" max="14599" width="12.42578125" style="85" customWidth="1"/>
    <col min="14600" max="14600" width="12.85546875" style="85" customWidth="1"/>
    <col min="14601" max="14601" width="10.7109375" style="85" customWidth="1"/>
    <col min="14602" max="14603" width="10.140625" style="85" customWidth="1"/>
    <col min="14604" max="14604" width="15.85546875" style="85" customWidth="1"/>
    <col min="14605" max="14848" width="9.140625" style="85"/>
    <col min="14849" max="14849" width="15.5703125" style="85" customWidth="1"/>
    <col min="14850" max="14850" width="9.42578125" style="85" customWidth="1"/>
    <col min="14851" max="14851" width="17" style="85" customWidth="1"/>
    <col min="14852" max="14853" width="16.140625" style="85" customWidth="1"/>
    <col min="14854" max="14854" width="14.5703125" style="85" customWidth="1"/>
    <col min="14855" max="14855" width="12.42578125" style="85" customWidth="1"/>
    <col min="14856" max="14856" width="12.85546875" style="85" customWidth="1"/>
    <col min="14857" max="14857" width="10.7109375" style="85" customWidth="1"/>
    <col min="14858" max="14859" width="10.140625" style="85" customWidth="1"/>
    <col min="14860" max="14860" width="15.85546875" style="85" customWidth="1"/>
    <col min="14861" max="15104" width="9.140625" style="85"/>
    <col min="15105" max="15105" width="15.5703125" style="85" customWidth="1"/>
    <col min="15106" max="15106" width="9.42578125" style="85" customWidth="1"/>
    <col min="15107" max="15107" width="17" style="85" customWidth="1"/>
    <col min="15108" max="15109" width="16.140625" style="85" customWidth="1"/>
    <col min="15110" max="15110" width="14.5703125" style="85" customWidth="1"/>
    <col min="15111" max="15111" width="12.42578125" style="85" customWidth="1"/>
    <col min="15112" max="15112" width="12.85546875" style="85" customWidth="1"/>
    <col min="15113" max="15113" width="10.7109375" style="85" customWidth="1"/>
    <col min="15114" max="15115" width="10.140625" style="85" customWidth="1"/>
    <col min="15116" max="15116" width="15.85546875" style="85" customWidth="1"/>
    <col min="15117" max="15360" width="9.140625" style="85"/>
    <col min="15361" max="15361" width="15.5703125" style="85" customWidth="1"/>
    <col min="15362" max="15362" width="9.42578125" style="85" customWidth="1"/>
    <col min="15363" max="15363" width="17" style="85" customWidth="1"/>
    <col min="15364" max="15365" width="16.140625" style="85" customWidth="1"/>
    <col min="15366" max="15366" width="14.5703125" style="85" customWidth="1"/>
    <col min="15367" max="15367" width="12.42578125" style="85" customWidth="1"/>
    <col min="15368" max="15368" width="12.85546875" style="85" customWidth="1"/>
    <col min="15369" max="15369" width="10.7109375" style="85" customWidth="1"/>
    <col min="15370" max="15371" width="10.140625" style="85" customWidth="1"/>
    <col min="15372" max="15372" width="15.85546875" style="85" customWidth="1"/>
    <col min="15373" max="15616" width="9.140625" style="85"/>
    <col min="15617" max="15617" width="15.5703125" style="85" customWidth="1"/>
    <col min="15618" max="15618" width="9.42578125" style="85" customWidth="1"/>
    <col min="15619" max="15619" width="17" style="85" customWidth="1"/>
    <col min="15620" max="15621" width="16.140625" style="85" customWidth="1"/>
    <col min="15622" max="15622" width="14.5703125" style="85" customWidth="1"/>
    <col min="15623" max="15623" width="12.42578125" style="85" customWidth="1"/>
    <col min="15624" max="15624" width="12.85546875" style="85" customWidth="1"/>
    <col min="15625" max="15625" width="10.7109375" style="85" customWidth="1"/>
    <col min="15626" max="15627" width="10.140625" style="85" customWidth="1"/>
    <col min="15628" max="15628" width="15.85546875" style="85" customWidth="1"/>
    <col min="15629" max="15872" width="9.140625" style="85"/>
    <col min="15873" max="15873" width="15.5703125" style="85" customWidth="1"/>
    <col min="15874" max="15874" width="9.42578125" style="85" customWidth="1"/>
    <col min="15875" max="15875" width="17" style="85" customWidth="1"/>
    <col min="15876" max="15877" width="16.140625" style="85" customWidth="1"/>
    <col min="15878" max="15878" width="14.5703125" style="85" customWidth="1"/>
    <col min="15879" max="15879" width="12.42578125" style="85" customWidth="1"/>
    <col min="15880" max="15880" width="12.85546875" style="85" customWidth="1"/>
    <col min="15881" max="15881" width="10.7109375" style="85" customWidth="1"/>
    <col min="15882" max="15883" width="10.140625" style="85" customWidth="1"/>
    <col min="15884" max="15884" width="15.85546875" style="85" customWidth="1"/>
    <col min="15885" max="16128" width="9.140625" style="85"/>
    <col min="16129" max="16129" width="15.5703125" style="85" customWidth="1"/>
    <col min="16130" max="16130" width="9.42578125" style="85" customWidth="1"/>
    <col min="16131" max="16131" width="17" style="85" customWidth="1"/>
    <col min="16132" max="16133" width="16.140625" style="85" customWidth="1"/>
    <col min="16134" max="16134" width="14.5703125" style="85" customWidth="1"/>
    <col min="16135" max="16135" width="12.42578125" style="85" customWidth="1"/>
    <col min="16136" max="16136" width="12.85546875" style="85" customWidth="1"/>
    <col min="16137" max="16137" width="10.7109375" style="85" customWidth="1"/>
    <col min="16138" max="16139" width="10.140625" style="85" customWidth="1"/>
    <col min="16140" max="16140" width="15.85546875" style="85" customWidth="1"/>
    <col min="16141" max="16384" width="9.140625" style="85"/>
  </cols>
  <sheetData>
    <row r="1" spans="1:12" ht="30.75" customHeight="1" thickBot="1" x14ac:dyDescent="0.25">
      <c r="A1" s="238" t="s">
        <v>77</v>
      </c>
      <c r="B1" s="238"/>
      <c r="C1" s="238"/>
      <c r="D1" s="238"/>
      <c r="E1" s="238"/>
      <c r="F1" s="238"/>
      <c r="G1" s="238"/>
    </row>
    <row r="2" spans="1:12" s="91" customFormat="1" ht="50.25" customHeight="1" x14ac:dyDescent="0.2">
      <c r="A2" s="86" t="s">
        <v>78</v>
      </c>
      <c r="B2" s="87" t="s">
        <v>79</v>
      </c>
      <c r="C2" s="88" t="s">
        <v>80</v>
      </c>
      <c r="D2" s="88" t="s">
        <v>81</v>
      </c>
      <c r="E2" s="88"/>
      <c r="F2" s="88" t="s">
        <v>82</v>
      </c>
      <c r="G2" s="88" t="s">
        <v>83</v>
      </c>
      <c r="H2" s="88" t="s">
        <v>84</v>
      </c>
      <c r="I2" s="88" t="s">
        <v>85</v>
      </c>
      <c r="J2" s="88" t="s">
        <v>86</v>
      </c>
      <c r="K2" s="89" t="s">
        <v>87</v>
      </c>
      <c r="L2" s="90" t="s">
        <v>88</v>
      </c>
    </row>
    <row r="3" spans="1:12" x14ac:dyDescent="0.2">
      <c r="A3" s="92">
        <v>630</v>
      </c>
      <c r="B3" s="93">
        <v>900</v>
      </c>
      <c r="C3" s="94">
        <f t="shared" ref="C3:C12" si="0">A3*2/3*3.14</f>
        <v>1318.8</v>
      </c>
      <c r="D3" s="94">
        <f t="shared" ref="D3:D12" si="1">A3*3.14</f>
        <v>1978.2</v>
      </c>
      <c r="E3" s="94"/>
      <c r="F3" s="94">
        <f t="shared" ref="F3:F12" si="2">((2*3.14*(B3/2))/4)+400</f>
        <v>1106.5</v>
      </c>
      <c r="G3" s="94">
        <f t="shared" ref="G3:G12" si="3">((2*3.14*(B3+(A3/2)/2))/4)+400</f>
        <v>2060.2750000000001</v>
      </c>
      <c r="H3" s="94">
        <f t="shared" ref="H3:H12" si="4">((F3*2+G3)/3)</f>
        <v>1424.425</v>
      </c>
      <c r="I3" s="95">
        <v>0</v>
      </c>
      <c r="J3" s="96">
        <f t="shared" ref="J3:J12" si="5">C3*H3/10000</f>
        <v>187.85316900000001</v>
      </c>
      <c r="K3" s="97">
        <f t="shared" ref="K3:K12" si="6">D3*H3/10000</f>
        <v>281.77975350000003</v>
      </c>
      <c r="L3" s="97">
        <f t="shared" ref="L3:L12" si="7">SUM(J3*I3)</f>
        <v>0</v>
      </c>
    </row>
    <row r="4" spans="1:12" x14ac:dyDescent="0.2">
      <c r="A4" s="92">
        <v>530</v>
      </c>
      <c r="B4" s="93">
        <v>750</v>
      </c>
      <c r="C4" s="94">
        <f t="shared" si="0"/>
        <v>1109.4666666666667</v>
      </c>
      <c r="D4" s="94">
        <f t="shared" si="1"/>
        <v>1664.2</v>
      </c>
      <c r="E4" s="94"/>
      <c r="F4" s="94">
        <f t="shared" si="2"/>
        <v>988.75</v>
      </c>
      <c r="G4" s="94">
        <f t="shared" si="3"/>
        <v>1785.5250000000001</v>
      </c>
      <c r="H4" s="94">
        <f t="shared" si="4"/>
        <v>1254.3416666666667</v>
      </c>
      <c r="I4" s="95">
        <v>0</v>
      </c>
      <c r="J4" s="96">
        <f t="shared" si="5"/>
        <v>139.16502677777777</v>
      </c>
      <c r="K4" s="97">
        <f t="shared" si="6"/>
        <v>208.74754016666668</v>
      </c>
      <c r="L4" s="97">
        <f t="shared" si="7"/>
        <v>0</v>
      </c>
    </row>
    <row r="5" spans="1:12" x14ac:dyDescent="0.2">
      <c r="A5" s="98">
        <v>426</v>
      </c>
      <c r="B5" s="99">
        <v>600</v>
      </c>
      <c r="C5" s="97">
        <f t="shared" si="0"/>
        <v>891.76</v>
      </c>
      <c r="D5" s="97">
        <f t="shared" si="1"/>
        <v>1337.64</v>
      </c>
      <c r="E5" s="97"/>
      <c r="F5" s="97">
        <f t="shared" si="2"/>
        <v>871</v>
      </c>
      <c r="G5" s="94">
        <f t="shared" si="3"/>
        <v>1509.2050000000002</v>
      </c>
      <c r="H5" s="94">
        <f t="shared" si="4"/>
        <v>1083.7349999999999</v>
      </c>
      <c r="I5" s="95">
        <v>0</v>
      </c>
      <c r="J5" s="96">
        <f t="shared" si="5"/>
        <v>96.643152360000002</v>
      </c>
      <c r="K5" s="97">
        <f t="shared" si="6"/>
        <v>144.96472853999998</v>
      </c>
      <c r="L5" s="97">
        <f t="shared" si="7"/>
        <v>0</v>
      </c>
    </row>
    <row r="6" spans="1:12" x14ac:dyDescent="0.2">
      <c r="A6" s="98">
        <v>325</v>
      </c>
      <c r="B6" s="99">
        <v>450</v>
      </c>
      <c r="C6" s="97">
        <f t="shared" si="0"/>
        <v>680.33333333333337</v>
      </c>
      <c r="D6" s="97">
        <f t="shared" si="1"/>
        <v>1020.5</v>
      </c>
      <c r="E6" s="97"/>
      <c r="F6" s="97">
        <f t="shared" si="2"/>
        <v>753.25</v>
      </c>
      <c r="G6" s="94">
        <f t="shared" si="3"/>
        <v>1234.0625</v>
      </c>
      <c r="H6" s="94">
        <f t="shared" si="4"/>
        <v>913.52083333333337</v>
      </c>
      <c r="I6" s="95">
        <v>0</v>
      </c>
      <c r="J6" s="96">
        <f t="shared" si="5"/>
        <v>62.149867361111113</v>
      </c>
      <c r="K6" s="97">
        <f t="shared" si="6"/>
        <v>93.22480104166668</v>
      </c>
      <c r="L6" s="97">
        <f t="shared" si="7"/>
        <v>0</v>
      </c>
    </row>
    <row r="7" spans="1:12" x14ac:dyDescent="0.2">
      <c r="A7" s="98">
        <v>273</v>
      </c>
      <c r="B7" s="99">
        <v>375</v>
      </c>
      <c r="C7" s="97">
        <f t="shared" si="0"/>
        <v>571.48</v>
      </c>
      <c r="D7" s="97">
        <f t="shared" si="1"/>
        <v>857.22</v>
      </c>
      <c r="E7" s="97"/>
      <c r="F7" s="97">
        <f t="shared" si="2"/>
        <v>694.375</v>
      </c>
      <c r="G7" s="94">
        <f t="shared" si="3"/>
        <v>1095.9025000000001</v>
      </c>
      <c r="H7" s="94">
        <f t="shared" si="4"/>
        <v>828.21750000000009</v>
      </c>
      <c r="I7" s="95">
        <v>0</v>
      </c>
      <c r="J7" s="96">
        <f t="shared" si="5"/>
        <v>47.330973690000008</v>
      </c>
      <c r="K7" s="97">
        <f t="shared" si="6"/>
        <v>70.996460535000011</v>
      </c>
      <c r="L7" s="97">
        <f t="shared" si="7"/>
        <v>0</v>
      </c>
    </row>
    <row r="8" spans="1:12" x14ac:dyDescent="0.2">
      <c r="A8" s="98">
        <v>219</v>
      </c>
      <c r="B8" s="99">
        <v>300</v>
      </c>
      <c r="C8" s="97">
        <f t="shared" si="0"/>
        <v>458.44</v>
      </c>
      <c r="D8" s="97">
        <f t="shared" si="1"/>
        <v>687.66000000000008</v>
      </c>
      <c r="E8" s="97"/>
      <c r="F8" s="97">
        <f t="shared" si="2"/>
        <v>635.5</v>
      </c>
      <c r="G8" s="94">
        <f t="shared" si="3"/>
        <v>956.95749999999998</v>
      </c>
      <c r="H8" s="94">
        <f t="shared" si="4"/>
        <v>742.65250000000003</v>
      </c>
      <c r="I8" s="95">
        <v>0</v>
      </c>
      <c r="J8" s="96">
        <f t="shared" si="5"/>
        <v>34.046161210000001</v>
      </c>
      <c r="K8" s="97">
        <f t="shared" si="6"/>
        <v>51.069241815000012</v>
      </c>
      <c r="L8" s="97">
        <f t="shared" si="7"/>
        <v>0</v>
      </c>
    </row>
    <row r="9" spans="1:12" x14ac:dyDescent="0.2">
      <c r="A9" s="98">
        <v>159</v>
      </c>
      <c r="B9" s="99">
        <v>225</v>
      </c>
      <c r="C9" s="97">
        <f t="shared" si="0"/>
        <v>332.84000000000003</v>
      </c>
      <c r="D9" s="97">
        <f t="shared" si="1"/>
        <v>499.26000000000005</v>
      </c>
      <c r="E9" s="97"/>
      <c r="F9" s="97">
        <f t="shared" si="2"/>
        <v>576.625</v>
      </c>
      <c r="G9" s="94">
        <f t="shared" si="3"/>
        <v>815.65750000000003</v>
      </c>
      <c r="H9" s="94">
        <f t="shared" si="4"/>
        <v>656.30250000000001</v>
      </c>
      <c r="I9" s="95">
        <v>5</v>
      </c>
      <c r="J9" s="96">
        <f t="shared" si="5"/>
        <v>21.844372410000002</v>
      </c>
      <c r="K9" s="97">
        <f t="shared" si="6"/>
        <v>32.766558615000008</v>
      </c>
      <c r="L9" s="97">
        <f t="shared" si="7"/>
        <v>109.22186205000001</v>
      </c>
    </row>
    <row r="10" spans="1:12" x14ac:dyDescent="0.2">
      <c r="A10" s="98">
        <v>133</v>
      </c>
      <c r="B10" s="99">
        <v>190</v>
      </c>
      <c r="C10" s="97">
        <f t="shared" si="0"/>
        <v>278.41333333333336</v>
      </c>
      <c r="D10" s="97">
        <f t="shared" si="1"/>
        <v>417.62</v>
      </c>
      <c r="E10" s="97"/>
      <c r="F10" s="97">
        <f t="shared" si="2"/>
        <v>549.15</v>
      </c>
      <c r="G10" s="94">
        <f t="shared" si="3"/>
        <v>750.50250000000005</v>
      </c>
      <c r="H10" s="94">
        <f t="shared" si="4"/>
        <v>616.26750000000004</v>
      </c>
      <c r="I10" s="95">
        <v>1</v>
      </c>
      <c r="J10" s="96">
        <f t="shared" si="5"/>
        <v>17.157708890000002</v>
      </c>
      <c r="K10" s="97">
        <f t="shared" si="6"/>
        <v>25.736563335000003</v>
      </c>
      <c r="L10" s="97">
        <f t="shared" si="7"/>
        <v>17.157708890000002</v>
      </c>
    </row>
    <row r="11" spans="1:12" x14ac:dyDescent="0.2">
      <c r="A11" s="98">
        <v>108</v>
      </c>
      <c r="B11" s="99">
        <v>150</v>
      </c>
      <c r="C11" s="97">
        <f t="shared" si="0"/>
        <v>226.08</v>
      </c>
      <c r="D11" s="97">
        <f t="shared" si="1"/>
        <v>339.12</v>
      </c>
      <c r="E11" s="97"/>
      <c r="F11" s="97">
        <f t="shared" si="2"/>
        <v>517.75</v>
      </c>
      <c r="G11" s="94">
        <f t="shared" si="3"/>
        <v>677.89</v>
      </c>
      <c r="H11" s="94">
        <f t="shared" si="4"/>
        <v>571.13</v>
      </c>
      <c r="I11" s="95">
        <v>0</v>
      </c>
      <c r="J11" s="96">
        <f t="shared" si="5"/>
        <v>12.91210704</v>
      </c>
      <c r="K11" s="97">
        <f t="shared" si="6"/>
        <v>19.36816056</v>
      </c>
      <c r="L11" s="97">
        <f t="shared" si="7"/>
        <v>0</v>
      </c>
    </row>
    <row r="12" spans="1:12" x14ac:dyDescent="0.2">
      <c r="A12" s="98">
        <v>89</v>
      </c>
      <c r="B12" s="99">
        <v>120</v>
      </c>
      <c r="C12" s="97">
        <f t="shared" si="0"/>
        <v>186.30666666666667</v>
      </c>
      <c r="D12" s="97">
        <f t="shared" si="1"/>
        <v>279.46000000000004</v>
      </c>
      <c r="E12" s="97"/>
      <c r="F12" s="97">
        <f t="shared" si="2"/>
        <v>494.2</v>
      </c>
      <c r="G12" s="94">
        <f t="shared" si="3"/>
        <v>623.33249999999998</v>
      </c>
      <c r="H12" s="94">
        <f t="shared" si="4"/>
        <v>537.24416666666673</v>
      </c>
      <c r="I12" s="95">
        <v>0</v>
      </c>
      <c r="J12" s="96">
        <f t="shared" si="5"/>
        <v>10.00921698777778</v>
      </c>
      <c r="K12" s="97">
        <f t="shared" si="6"/>
        <v>15.013825481666672</v>
      </c>
      <c r="L12" s="97">
        <f t="shared" si="7"/>
        <v>0</v>
      </c>
    </row>
    <row r="13" spans="1:12" x14ac:dyDescent="0.2">
      <c r="A13" s="100"/>
      <c r="B13" s="101"/>
      <c r="C13" s="102"/>
      <c r="D13" s="102"/>
      <c r="E13" s="102"/>
      <c r="F13" s="102"/>
      <c r="G13" s="102"/>
      <c r="H13" s="102"/>
      <c r="I13" s="102"/>
      <c r="J13" s="102"/>
      <c r="K13" s="102"/>
      <c r="L13" s="103">
        <f>SUM(L3:L12)</f>
        <v>126.37957094000001</v>
      </c>
    </row>
    <row r="14" spans="1:12" x14ac:dyDescent="0.2">
      <c r="A14" s="100"/>
      <c r="B14" s="101"/>
      <c r="C14" s="102"/>
      <c r="D14" s="102"/>
      <c r="E14" s="102"/>
      <c r="F14" s="102"/>
      <c r="G14" s="102"/>
      <c r="H14" s="102"/>
      <c r="I14" s="102"/>
      <c r="J14" s="102"/>
      <c r="K14" s="102"/>
      <c r="L14" s="104"/>
    </row>
    <row r="15" spans="1:12" x14ac:dyDescent="0.2">
      <c r="A15" s="238" t="s">
        <v>96</v>
      </c>
      <c r="B15" s="238"/>
      <c r="C15" s="238"/>
      <c r="D15" s="238"/>
      <c r="E15" s="238"/>
      <c r="F15" s="238"/>
      <c r="G15" s="238"/>
    </row>
    <row r="16" spans="1:12" x14ac:dyDescent="0.2">
      <c r="A16" s="238"/>
      <c r="B16" s="238"/>
      <c r="C16" s="238"/>
      <c r="D16" s="238"/>
      <c r="E16" s="238"/>
      <c r="F16" s="238"/>
      <c r="G16" s="238"/>
    </row>
    <row r="17" spans="1:12" ht="13.5" thickBot="1" x14ac:dyDescent="0.25">
      <c r="A17" s="238"/>
      <c r="B17" s="238"/>
      <c r="C17" s="238"/>
      <c r="D17" s="238"/>
      <c r="E17" s="238"/>
      <c r="F17" s="238"/>
      <c r="G17" s="238"/>
    </row>
    <row r="18" spans="1:12" ht="45" x14ac:dyDescent="0.2">
      <c r="A18" s="86" t="s">
        <v>90</v>
      </c>
      <c r="B18" s="87" t="s">
        <v>91</v>
      </c>
      <c r="C18" s="88" t="s">
        <v>92</v>
      </c>
      <c r="D18" s="88" t="s">
        <v>93</v>
      </c>
      <c r="E18" s="88" t="s">
        <v>97</v>
      </c>
      <c r="F18" s="88" t="s">
        <v>94</v>
      </c>
      <c r="G18" s="88" t="s">
        <v>95</v>
      </c>
      <c r="H18" s="108" t="s">
        <v>88</v>
      </c>
    </row>
    <row r="19" spans="1:12" x14ac:dyDescent="0.2">
      <c r="A19" s="92">
        <v>630</v>
      </c>
      <c r="B19" s="93">
        <v>8</v>
      </c>
      <c r="C19" s="107">
        <f>B19*2.5+40</f>
        <v>60</v>
      </c>
      <c r="D19" s="94">
        <f>PI()*(A19)</f>
        <v>1979.2033717615698</v>
      </c>
      <c r="E19" s="94">
        <v>0</v>
      </c>
      <c r="F19" s="109">
        <f>D19*(C19*2)/10000</f>
        <v>23.750440461138837</v>
      </c>
      <c r="G19" s="110"/>
      <c r="H19" s="94">
        <f>SUM(E19*F19)</f>
        <v>0</v>
      </c>
    </row>
    <row r="20" spans="1:12" x14ac:dyDescent="0.2">
      <c r="A20" s="92">
        <v>0</v>
      </c>
      <c r="B20" s="93">
        <v>13</v>
      </c>
      <c r="C20" s="107">
        <f>B20*2.5+40</f>
        <v>72.5</v>
      </c>
      <c r="D20" s="94">
        <f>PI()*(A20)</f>
        <v>0</v>
      </c>
      <c r="E20" s="94">
        <v>0</v>
      </c>
      <c r="F20" s="109">
        <f>D20*(C20*2)/10000</f>
        <v>0</v>
      </c>
      <c r="G20" s="110"/>
      <c r="H20" s="94">
        <f>SUM(E20*F20)</f>
        <v>0</v>
      </c>
    </row>
    <row r="21" spans="1:12" x14ac:dyDescent="0.2">
      <c r="A21" s="92">
        <v>0</v>
      </c>
      <c r="B21" s="93">
        <v>10</v>
      </c>
      <c r="C21" s="107">
        <f>B21*2.5+40</f>
        <v>65</v>
      </c>
      <c r="D21" s="94">
        <f>PI()*(A21)</f>
        <v>0</v>
      </c>
      <c r="E21" s="94">
        <v>0</v>
      </c>
      <c r="F21" s="109">
        <f>D21*(C21*2)/10000</f>
        <v>0</v>
      </c>
      <c r="G21" s="110"/>
      <c r="H21" s="94">
        <f>SUM(E21*F21)</f>
        <v>0</v>
      </c>
    </row>
    <row r="22" spans="1:12" x14ac:dyDescent="0.2">
      <c r="A22" s="92">
        <v>0</v>
      </c>
      <c r="B22" s="93">
        <v>11</v>
      </c>
      <c r="C22" s="107">
        <f>B22*2.5+40</f>
        <v>67.5</v>
      </c>
      <c r="D22" s="94">
        <f>PI()*(A22)</f>
        <v>0</v>
      </c>
      <c r="E22" s="94">
        <v>0</v>
      </c>
      <c r="F22" s="109">
        <f>D22*(C22*2)/10000</f>
        <v>0</v>
      </c>
      <c r="G22" s="110"/>
      <c r="H22" s="94">
        <f>SUM(E22*F22)</f>
        <v>0</v>
      </c>
    </row>
    <row r="23" spans="1:12" x14ac:dyDescent="0.2">
      <c r="H23" s="111">
        <f>SUM(H16:H22)</f>
        <v>0</v>
      </c>
    </row>
    <row r="24" spans="1:12" x14ac:dyDescent="0.2">
      <c r="A24" s="100"/>
      <c r="B24" s="101"/>
      <c r="C24" s="102"/>
      <c r="D24" s="102"/>
      <c r="E24" s="102"/>
      <c r="F24" s="102"/>
      <c r="G24" s="102"/>
      <c r="H24" s="102"/>
      <c r="I24" s="102"/>
      <c r="J24" s="102"/>
      <c r="K24" s="102"/>
      <c r="L24" s="104"/>
    </row>
    <row r="25" spans="1:12" hidden="1" x14ac:dyDescent="0.2">
      <c r="A25" s="238" t="s">
        <v>89</v>
      </c>
      <c r="B25" s="238"/>
      <c r="C25" s="238"/>
      <c r="D25" s="238"/>
      <c r="E25" s="238"/>
      <c r="F25" s="238"/>
      <c r="G25" s="238"/>
    </row>
    <row r="26" spans="1:12" hidden="1" x14ac:dyDescent="0.2">
      <c r="A26" s="238"/>
      <c r="B26" s="238"/>
      <c r="C26" s="238"/>
      <c r="D26" s="238"/>
      <c r="E26" s="238"/>
      <c r="F26" s="238"/>
      <c r="G26" s="238"/>
    </row>
    <row r="27" spans="1:12" hidden="1" x14ac:dyDescent="0.2">
      <c r="A27" s="238"/>
      <c r="B27" s="238"/>
      <c r="C27" s="238"/>
      <c r="D27" s="238"/>
      <c r="E27" s="238"/>
      <c r="F27" s="238"/>
      <c r="G27" s="238"/>
    </row>
    <row r="28" spans="1:12" s="91" customFormat="1" ht="47.25" hidden="1" customHeight="1" x14ac:dyDescent="0.2">
      <c r="A28" s="86" t="s">
        <v>90</v>
      </c>
      <c r="B28" s="87" t="s">
        <v>91</v>
      </c>
      <c r="C28" s="88" t="s">
        <v>92</v>
      </c>
      <c r="D28" s="88" t="s">
        <v>93</v>
      </c>
      <c r="E28" s="88"/>
      <c r="F28" s="88" t="s">
        <v>94</v>
      </c>
      <c r="G28" s="105" t="s">
        <v>95</v>
      </c>
      <c r="H28" s="106"/>
      <c r="I28" s="106"/>
    </row>
    <row r="29" spans="1:12" hidden="1" x14ac:dyDescent="0.2">
      <c r="A29" s="92">
        <v>133</v>
      </c>
      <c r="B29" s="93">
        <v>10</v>
      </c>
      <c r="C29" s="107">
        <v>40</v>
      </c>
      <c r="D29" s="94">
        <f t="shared" ref="D29:D53" si="8">PI()*(A29)</f>
        <v>417.83182292744249</v>
      </c>
      <c r="E29" s="94"/>
      <c r="F29" s="94">
        <f t="shared" ref="F29:F53" si="9">D29*(B29+C29*2)/10000</f>
        <v>3.7604864063469825</v>
      </c>
      <c r="G29" s="94">
        <f>((((A29+40)*PI()/2)^2-(A29/2*PI())^2)+PI()*A29*(20+B29))/10000</f>
        <v>4.27359441551567</v>
      </c>
    </row>
    <row r="30" spans="1:12" hidden="1" x14ac:dyDescent="0.2">
      <c r="A30" s="92">
        <v>133</v>
      </c>
      <c r="B30" s="93">
        <v>15</v>
      </c>
      <c r="C30" s="107">
        <v>40</v>
      </c>
      <c r="D30" s="94">
        <f t="shared" si="8"/>
        <v>417.83182292744249</v>
      </c>
      <c r="E30" s="94"/>
      <c r="F30" s="94">
        <f t="shared" si="9"/>
        <v>3.9694023178107041</v>
      </c>
      <c r="G30" s="94">
        <f t="shared" ref="G30:G53" si="10">((((A30+40)*PI()/2)^2-(A30/2*PI())^2)+PI()*A30*(20+B30))/10000</f>
        <v>4.4825103269793916</v>
      </c>
    </row>
    <row r="31" spans="1:12" hidden="1" x14ac:dyDescent="0.2">
      <c r="A31" s="92">
        <v>133</v>
      </c>
      <c r="B31" s="93">
        <v>13</v>
      </c>
      <c r="C31" s="107">
        <v>40</v>
      </c>
      <c r="D31" s="94">
        <f t="shared" si="8"/>
        <v>417.83182292744249</v>
      </c>
      <c r="E31" s="94"/>
      <c r="F31" s="94">
        <f t="shared" si="9"/>
        <v>3.8858359532252149</v>
      </c>
      <c r="G31" s="94">
        <f t="shared" si="10"/>
        <v>4.3989439623939033</v>
      </c>
    </row>
    <row r="32" spans="1:12" hidden="1" x14ac:dyDescent="0.2">
      <c r="A32" s="92">
        <v>194</v>
      </c>
      <c r="B32" s="93">
        <v>15</v>
      </c>
      <c r="C32" s="107">
        <v>40</v>
      </c>
      <c r="D32" s="94">
        <f t="shared" si="8"/>
        <v>609.46897479641984</v>
      </c>
      <c r="E32" s="94"/>
      <c r="F32" s="94">
        <f t="shared" si="9"/>
        <v>5.7899552605659883</v>
      </c>
      <c r="G32" s="94">
        <f t="shared" si="10"/>
        <v>6.3573320954537147</v>
      </c>
      <c r="H32" s="85"/>
      <c r="I32" s="85"/>
    </row>
    <row r="33" spans="1:9" hidden="1" x14ac:dyDescent="0.2">
      <c r="A33" s="92">
        <v>159</v>
      </c>
      <c r="B33" s="93">
        <v>13</v>
      </c>
      <c r="C33" s="107">
        <v>40</v>
      </c>
      <c r="D33" s="94">
        <f t="shared" si="8"/>
        <v>499.51323192077712</v>
      </c>
      <c r="E33" s="94"/>
      <c r="F33" s="94">
        <f t="shared" si="9"/>
        <v>4.645473056863227</v>
      </c>
      <c r="G33" s="94">
        <f t="shared" si="10"/>
        <v>5.1817120409285549</v>
      </c>
      <c r="H33" s="85"/>
      <c r="I33" s="85"/>
    </row>
    <row r="34" spans="1:9" hidden="1" x14ac:dyDescent="0.2">
      <c r="A34" s="92">
        <v>159</v>
      </c>
      <c r="B34" s="93">
        <v>17</v>
      </c>
      <c r="C34" s="107">
        <v>40</v>
      </c>
      <c r="D34" s="94">
        <f t="shared" si="8"/>
        <v>499.51323192077712</v>
      </c>
      <c r="E34" s="94"/>
      <c r="F34" s="94">
        <f t="shared" si="9"/>
        <v>4.8452783496315384</v>
      </c>
      <c r="G34" s="94">
        <f t="shared" si="10"/>
        <v>5.3815173336968654</v>
      </c>
      <c r="H34" s="85"/>
      <c r="I34" s="85"/>
    </row>
    <row r="35" spans="1:9" hidden="1" x14ac:dyDescent="0.2">
      <c r="A35" s="92">
        <v>159</v>
      </c>
      <c r="B35" s="93">
        <v>20</v>
      </c>
      <c r="C35" s="107">
        <v>40</v>
      </c>
      <c r="D35" s="94">
        <f t="shared" si="8"/>
        <v>499.51323192077712</v>
      </c>
      <c r="E35" s="94"/>
      <c r="F35" s="94">
        <f t="shared" si="9"/>
        <v>4.9951323192077712</v>
      </c>
      <c r="G35" s="94">
        <f t="shared" si="10"/>
        <v>5.5313713032730982</v>
      </c>
      <c r="H35" s="85"/>
      <c r="I35" s="85"/>
    </row>
    <row r="36" spans="1:9" hidden="1" x14ac:dyDescent="0.2">
      <c r="A36" s="92">
        <v>159</v>
      </c>
      <c r="B36" s="93">
        <v>10</v>
      </c>
      <c r="C36" s="107">
        <v>40</v>
      </c>
      <c r="D36" s="94">
        <f t="shared" si="8"/>
        <v>499.51323192077712</v>
      </c>
      <c r="E36" s="94"/>
      <c r="F36" s="94">
        <f t="shared" si="9"/>
        <v>4.4956190872869941</v>
      </c>
      <c r="G36" s="94">
        <f t="shared" si="10"/>
        <v>5.031858071352322</v>
      </c>
      <c r="H36" s="85"/>
      <c r="I36" s="85"/>
    </row>
    <row r="37" spans="1:9" hidden="1" x14ac:dyDescent="0.2">
      <c r="A37" s="92">
        <v>219</v>
      </c>
      <c r="B37" s="93">
        <v>10</v>
      </c>
      <c r="C37" s="107">
        <v>40</v>
      </c>
      <c r="D37" s="94">
        <f t="shared" si="8"/>
        <v>688.00879113616475</v>
      </c>
      <c r="E37" s="94"/>
      <c r="F37" s="94">
        <f t="shared" si="9"/>
        <v>6.1920791202254826</v>
      </c>
      <c r="G37" s="94">
        <f t="shared" si="10"/>
        <v>6.7816972771292043</v>
      </c>
      <c r="H37" s="85"/>
      <c r="I37" s="85"/>
    </row>
    <row r="38" spans="1:9" hidden="1" x14ac:dyDescent="0.2">
      <c r="A38" s="92">
        <v>219</v>
      </c>
      <c r="B38" s="93">
        <v>10</v>
      </c>
      <c r="C38" s="107">
        <v>40</v>
      </c>
      <c r="D38" s="94">
        <f t="shared" si="8"/>
        <v>688.00879113616475</v>
      </c>
      <c r="E38" s="94"/>
      <c r="F38" s="94">
        <f t="shared" si="9"/>
        <v>6.1920791202254826</v>
      </c>
      <c r="G38" s="94">
        <f t="shared" si="10"/>
        <v>6.7816972771292043</v>
      </c>
      <c r="H38" s="85"/>
      <c r="I38" s="85"/>
    </row>
    <row r="39" spans="1:9" hidden="1" x14ac:dyDescent="0.2">
      <c r="A39" s="92">
        <v>219</v>
      </c>
      <c r="B39" s="93">
        <v>10</v>
      </c>
      <c r="C39" s="107">
        <v>40</v>
      </c>
      <c r="D39" s="94">
        <f t="shared" si="8"/>
        <v>688.00879113616475</v>
      </c>
      <c r="E39" s="94"/>
      <c r="F39" s="94">
        <f t="shared" si="9"/>
        <v>6.1920791202254826</v>
      </c>
      <c r="G39" s="94">
        <f t="shared" si="10"/>
        <v>6.7816972771292043</v>
      </c>
      <c r="H39" s="85"/>
      <c r="I39" s="85"/>
    </row>
    <row r="40" spans="1:9" hidden="1" x14ac:dyDescent="0.2">
      <c r="A40" s="92">
        <v>273</v>
      </c>
      <c r="B40" s="93">
        <v>10</v>
      </c>
      <c r="C40" s="107">
        <v>40</v>
      </c>
      <c r="D40" s="94">
        <f t="shared" si="8"/>
        <v>857.65479443001357</v>
      </c>
      <c r="E40" s="94"/>
      <c r="F40" s="94">
        <f t="shared" si="9"/>
        <v>7.7188931498701221</v>
      </c>
      <c r="G40" s="94">
        <f t="shared" si="10"/>
        <v>8.3565525623284014</v>
      </c>
      <c r="H40" s="85"/>
      <c r="I40" s="85"/>
    </row>
    <row r="41" spans="1:9" hidden="1" x14ac:dyDescent="0.2">
      <c r="A41" s="92">
        <v>273</v>
      </c>
      <c r="B41" s="93">
        <v>10</v>
      </c>
      <c r="C41" s="107">
        <v>40</v>
      </c>
      <c r="D41" s="94">
        <f t="shared" si="8"/>
        <v>857.65479443001357</v>
      </c>
      <c r="E41" s="94"/>
      <c r="F41" s="94">
        <f t="shared" si="9"/>
        <v>7.7188931498701221</v>
      </c>
      <c r="G41" s="94">
        <f t="shared" si="10"/>
        <v>8.3565525623284014</v>
      </c>
      <c r="H41" s="85"/>
      <c r="I41" s="85"/>
    </row>
    <row r="42" spans="1:9" hidden="1" x14ac:dyDescent="0.2">
      <c r="A42" s="92">
        <v>273</v>
      </c>
      <c r="B42" s="93">
        <v>10</v>
      </c>
      <c r="C42" s="107">
        <v>40</v>
      </c>
      <c r="D42" s="94">
        <f t="shared" si="8"/>
        <v>857.65479443001357</v>
      </c>
      <c r="E42" s="94"/>
      <c r="F42" s="94">
        <f t="shared" si="9"/>
        <v>7.7188931498701221</v>
      </c>
      <c r="G42" s="94">
        <f t="shared" si="10"/>
        <v>8.3565525623284014</v>
      </c>
      <c r="H42" s="85"/>
      <c r="I42" s="85"/>
    </row>
    <row r="43" spans="1:9" hidden="1" x14ac:dyDescent="0.2">
      <c r="A43" s="92">
        <v>325</v>
      </c>
      <c r="B43" s="93">
        <v>25</v>
      </c>
      <c r="C43" s="107">
        <v>40</v>
      </c>
      <c r="D43" s="94">
        <f t="shared" si="8"/>
        <v>1021.0176124166827</v>
      </c>
      <c r="E43" s="94"/>
      <c r="F43" s="94">
        <f t="shared" si="9"/>
        <v>10.720684930375169</v>
      </c>
      <c r="G43" s="94">
        <f t="shared" si="10"/>
        <v>11.404606292626738</v>
      </c>
      <c r="H43" s="85"/>
      <c r="I43" s="85"/>
    </row>
    <row r="44" spans="1:9" hidden="1" x14ac:dyDescent="0.2">
      <c r="A44" s="92">
        <v>325</v>
      </c>
      <c r="B44" s="93">
        <v>36</v>
      </c>
      <c r="C44" s="107">
        <v>40</v>
      </c>
      <c r="D44" s="94">
        <f t="shared" si="8"/>
        <v>1021.0176124166827</v>
      </c>
      <c r="E44" s="94"/>
      <c r="F44" s="94">
        <f t="shared" si="9"/>
        <v>11.843804304033519</v>
      </c>
      <c r="G44" s="94">
        <f t="shared" si="10"/>
        <v>12.527725666285091</v>
      </c>
      <c r="H44" s="85"/>
      <c r="I44" s="85"/>
    </row>
    <row r="45" spans="1:9" hidden="1" x14ac:dyDescent="0.2">
      <c r="A45" s="92">
        <v>325</v>
      </c>
      <c r="B45" s="93">
        <v>24</v>
      </c>
      <c r="C45" s="107">
        <v>40</v>
      </c>
      <c r="D45" s="94">
        <f t="shared" si="8"/>
        <v>1021.0176124166827</v>
      </c>
      <c r="E45" s="94"/>
      <c r="F45" s="94">
        <f t="shared" si="9"/>
        <v>10.618583169133499</v>
      </c>
      <c r="G45" s="94">
        <f t="shared" si="10"/>
        <v>11.302504531385072</v>
      </c>
      <c r="H45" s="85"/>
      <c r="I45" s="85"/>
    </row>
    <row r="46" spans="1:9" hidden="1" x14ac:dyDescent="0.2">
      <c r="A46" s="92">
        <v>377</v>
      </c>
      <c r="B46" s="93">
        <v>45</v>
      </c>
      <c r="C46" s="107">
        <v>40</v>
      </c>
      <c r="D46" s="94">
        <f t="shared" si="8"/>
        <v>1184.380430403352</v>
      </c>
      <c r="E46" s="94"/>
      <c r="F46" s="94">
        <f t="shared" si="9"/>
        <v>14.8047553800419</v>
      </c>
      <c r="G46" s="94">
        <f t="shared" si="10"/>
        <v>15.534938692086744</v>
      </c>
      <c r="H46" s="85"/>
      <c r="I46" s="85"/>
    </row>
    <row r="47" spans="1:9" hidden="1" x14ac:dyDescent="0.2">
      <c r="A47" s="92">
        <v>377</v>
      </c>
      <c r="B47" s="93">
        <v>50</v>
      </c>
      <c r="C47" s="107">
        <v>40</v>
      </c>
      <c r="D47" s="94">
        <f t="shared" si="8"/>
        <v>1184.380430403352</v>
      </c>
      <c r="E47" s="94"/>
      <c r="F47" s="94">
        <f t="shared" si="9"/>
        <v>15.396945595243576</v>
      </c>
      <c r="G47" s="94">
        <f t="shared" si="10"/>
        <v>16.127128907288419</v>
      </c>
      <c r="H47" s="85"/>
      <c r="I47" s="85"/>
    </row>
    <row r="48" spans="1:9" hidden="1" x14ac:dyDescent="0.2">
      <c r="A48" s="92">
        <v>377</v>
      </c>
      <c r="B48" s="93">
        <v>50</v>
      </c>
      <c r="C48" s="107">
        <v>40</v>
      </c>
      <c r="D48" s="94">
        <f t="shared" si="8"/>
        <v>1184.380430403352</v>
      </c>
      <c r="E48" s="94"/>
      <c r="F48" s="94">
        <f t="shared" si="9"/>
        <v>15.396945595243576</v>
      </c>
      <c r="G48" s="94">
        <f t="shared" si="10"/>
        <v>16.127128907288419</v>
      </c>
      <c r="H48" s="85"/>
      <c r="I48" s="85"/>
    </row>
    <row r="49" spans="1:9" hidden="1" x14ac:dyDescent="0.2">
      <c r="A49" s="92">
        <v>426</v>
      </c>
      <c r="B49" s="93">
        <v>35</v>
      </c>
      <c r="C49" s="107">
        <v>40</v>
      </c>
      <c r="D49" s="94">
        <f t="shared" si="8"/>
        <v>1338.3184704292519</v>
      </c>
      <c r="E49" s="94"/>
      <c r="F49" s="94">
        <f t="shared" si="9"/>
        <v>15.390662409936395</v>
      </c>
      <c r="G49" s="94">
        <f t="shared" si="10"/>
        <v>16.164438713132597</v>
      </c>
      <c r="H49" s="85"/>
      <c r="I49" s="85"/>
    </row>
    <row r="50" spans="1:9" hidden="1" x14ac:dyDescent="0.2">
      <c r="A50" s="92">
        <v>1420</v>
      </c>
      <c r="B50" s="93">
        <v>14</v>
      </c>
      <c r="C50" s="107">
        <v>40</v>
      </c>
      <c r="D50" s="94">
        <f t="shared" si="8"/>
        <v>4461.0615680975061</v>
      </c>
      <c r="E50" s="94"/>
      <c r="F50" s="94">
        <f t="shared" si="9"/>
        <v>41.933978740116558</v>
      </c>
      <c r="G50" s="94">
        <f t="shared" si="10"/>
        <v>43.592070006669012</v>
      </c>
      <c r="H50" s="85"/>
      <c r="I50" s="85"/>
    </row>
    <row r="51" spans="1:9" hidden="1" x14ac:dyDescent="0.2">
      <c r="A51" s="92">
        <v>630</v>
      </c>
      <c r="B51" s="93">
        <v>12</v>
      </c>
      <c r="C51" s="107">
        <v>40</v>
      </c>
      <c r="D51" s="94">
        <f t="shared" si="8"/>
        <v>1979.2033717615698</v>
      </c>
      <c r="E51" s="94"/>
      <c r="F51" s="94">
        <f t="shared" si="9"/>
        <v>18.208671020206442</v>
      </c>
      <c r="G51" s="94">
        <f t="shared" si="10"/>
        <v>19.163936511053176</v>
      </c>
      <c r="H51" s="85"/>
      <c r="I51" s="85"/>
    </row>
    <row r="52" spans="1:9" hidden="1" x14ac:dyDescent="0.2">
      <c r="A52" s="92">
        <v>1020</v>
      </c>
      <c r="B52" s="93">
        <v>10</v>
      </c>
      <c r="C52" s="107">
        <v>40</v>
      </c>
      <c r="D52" s="94">
        <f t="shared" si="8"/>
        <v>3204.424506661589</v>
      </c>
      <c r="E52" s="94"/>
      <c r="F52" s="94">
        <f t="shared" si="9"/>
        <v>28.839820559954301</v>
      </c>
      <c r="G52" s="94">
        <f t="shared" si="10"/>
        <v>30.142050674250623</v>
      </c>
      <c r="H52" s="85"/>
      <c r="I52" s="85"/>
    </row>
    <row r="53" spans="1:9" hidden="1" x14ac:dyDescent="0.2">
      <c r="A53" s="93">
        <v>1220</v>
      </c>
      <c r="B53" s="93">
        <v>10</v>
      </c>
      <c r="C53" s="107">
        <v>40</v>
      </c>
      <c r="D53" s="94">
        <f t="shared" si="8"/>
        <v>3832.7430373795478</v>
      </c>
      <c r="E53" s="94"/>
      <c r="F53" s="94">
        <f t="shared" si="9"/>
        <v>34.494687336415929</v>
      </c>
      <c r="G53" s="94">
        <f t="shared" si="10"/>
        <v>35.974848026840249</v>
      </c>
      <c r="H53" s="85"/>
      <c r="I53" s="85"/>
    </row>
    <row r="55" spans="1:9" x14ac:dyDescent="0.2">
      <c r="A55" s="238" t="s">
        <v>98</v>
      </c>
      <c r="B55" s="238"/>
      <c r="C55" s="238"/>
      <c r="D55" s="238"/>
      <c r="E55" s="238"/>
      <c r="F55" s="238"/>
      <c r="G55" s="238"/>
      <c r="H55" s="85"/>
      <c r="I55" s="85"/>
    </row>
    <row r="56" spans="1:9" x14ac:dyDescent="0.2">
      <c r="A56" s="238"/>
      <c r="B56" s="238"/>
      <c r="C56" s="238"/>
      <c r="D56" s="238"/>
      <c r="E56" s="238"/>
      <c r="F56" s="238"/>
      <c r="G56" s="238"/>
      <c r="H56" s="85"/>
      <c r="I56" s="85"/>
    </row>
    <row r="57" spans="1:9" ht="13.5" thickBot="1" x14ac:dyDescent="0.25">
      <c r="A57" s="238"/>
      <c r="B57" s="238"/>
      <c r="C57" s="238"/>
      <c r="D57" s="238"/>
      <c r="E57" s="238"/>
      <c r="F57" s="238"/>
      <c r="G57" s="238"/>
      <c r="H57" s="85"/>
      <c r="I57" s="85"/>
    </row>
    <row r="58" spans="1:9" ht="30.75" customHeight="1" x14ac:dyDescent="0.2">
      <c r="A58" s="112" t="s">
        <v>0</v>
      </c>
      <c r="B58" s="113" t="s">
        <v>99</v>
      </c>
      <c r="C58" s="113" t="s">
        <v>100</v>
      </c>
      <c r="D58" s="114" t="s">
        <v>93</v>
      </c>
      <c r="E58" s="114" t="s">
        <v>85</v>
      </c>
      <c r="F58" s="114" t="s">
        <v>101</v>
      </c>
      <c r="G58" s="115" t="s">
        <v>88</v>
      </c>
      <c r="H58" s="85"/>
      <c r="I58" s="85"/>
    </row>
    <row r="59" spans="1:9" x14ac:dyDescent="0.2">
      <c r="A59" s="129" t="s">
        <v>102</v>
      </c>
      <c r="B59" s="92">
        <v>159</v>
      </c>
      <c r="C59" s="93">
        <v>260</v>
      </c>
      <c r="D59" s="94">
        <f t="shared" ref="D59:D64" si="11">PI()*(B59)</f>
        <v>499.51323192077712</v>
      </c>
      <c r="E59" s="95">
        <v>1</v>
      </c>
      <c r="F59" s="94">
        <f>D59*C59/10000</f>
        <v>12.987344029940205</v>
      </c>
      <c r="G59" s="94">
        <f t="shared" ref="G59:G64" si="12">SUM(E59*F59)</f>
        <v>12.987344029940205</v>
      </c>
      <c r="H59" s="85"/>
      <c r="I59" s="85"/>
    </row>
    <row r="60" spans="1:9" x14ac:dyDescent="0.2">
      <c r="A60" s="129" t="s">
        <v>102</v>
      </c>
      <c r="B60" s="92">
        <v>133</v>
      </c>
      <c r="C60" s="93">
        <v>220</v>
      </c>
      <c r="D60" s="94">
        <f t="shared" si="11"/>
        <v>417.83182292744249</v>
      </c>
      <c r="E60" s="95">
        <v>0</v>
      </c>
      <c r="F60" s="94">
        <f>D60*C60*1.5/10000</f>
        <v>13.788450156605602</v>
      </c>
      <c r="G60" s="94">
        <f t="shared" si="12"/>
        <v>0</v>
      </c>
      <c r="H60" s="85"/>
      <c r="I60" s="85"/>
    </row>
    <row r="61" spans="1:9" x14ac:dyDescent="0.2">
      <c r="A61" s="129" t="s">
        <v>102</v>
      </c>
      <c r="B61" s="92">
        <v>89</v>
      </c>
      <c r="C61" s="93">
        <v>160</v>
      </c>
      <c r="D61" s="94">
        <f t="shared" si="11"/>
        <v>279.60174616949161</v>
      </c>
      <c r="E61" s="95">
        <v>0</v>
      </c>
      <c r="F61" s="94">
        <f>D61*C61*1.5/10000</f>
        <v>6.7104419080677999</v>
      </c>
      <c r="G61" s="94">
        <f t="shared" si="12"/>
        <v>0</v>
      </c>
      <c r="H61" s="85"/>
      <c r="I61" s="85"/>
    </row>
    <row r="62" spans="1:9" x14ac:dyDescent="0.2">
      <c r="A62" s="129" t="s">
        <v>115</v>
      </c>
      <c r="B62" s="92">
        <v>200</v>
      </c>
      <c r="C62" s="93">
        <v>140</v>
      </c>
      <c r="D62" s="94">
        <f t="shared" si="11"/>
        <v>628.31853071795865</v>
      </c>
      <c r="E62" s="95">
        <v>0</v>
      </c>
      <c r="F62" s="94">
        <f>D62*C62*1.5/10000</f>
        <v>13.194689145077133</v>
      </c>
      <c r="G62" s="94">
        <f t="shared" si="12"/>
        <v>0</v>
      </c>
      <c r="H62" s="85"/>
      <c r="I62" s="85"/>
    </row>
    <row r="63" spans="1:9" x14ac:dyDescent="0.2">
      <c r="A63" s="129" t="s">
        <v>115</v>
      </c>
      <c r="B63" s="92">
        <v>100</v>
      </c>
      <c r="C63" s="93">
        <v>80</v>
      </c>
      <c r="D63" s="94">
        <f t="shared" si="11"/>
        <v>314.15926535897933</v>
      </c>
      <c r="E63" s="95">
        <v>0</v>
      </c>
      <c r="F63" s="94">
        <f>D63*C63*1.5/10000</f>
        <v>3.7699111843077526</v>
      </c>
      <c r="G63" s="94">
        <f t="shared" si="12"/>
        <v>0</v>
      </c>
      <c r="H63" s="85"/>
      <c r="I63" s="85"/>
    </row>
    <row r="64" spans="1:9" x14ac:dyDescent="0.2">
      <c r="A64" s="129" t="s">
        <v>102</v>
      </c>
      <c r="B64" s="92">
        <v>273</v>
      </c>
      <c r="C64" s="93">
        <v>380</v>
      </c>
      <c r="D64" s="94">
        <f t="shared" si="11"/>
        <v>857.65479443001357</v>
      </c>
      <c r="E64" s="95">
        <v>0</v>
      </c>
      <c r="F64" s="94">
        <f>D64*C64*1.5/10000</f>
        <v>48.886323282510773</v>
      </c>
      <c r="G64" s="94">
        <f t="shared" si="12"/>
        <v>0</v>
      </c>
      <c r="H64" s="85"/>
      <c r="I64" s="85"/>
    </row>
    <row r="65" spans="1:9" x14ac:dyDescent="0.2">
      <c r="G65" s="111">
        <f>SUM(G59:G64)</f>
        <v>12.987344029940205</v>
      </c>
      <c r="H65" s="85"/>
      <c r="I65" s="85"/>
    </row>
    <row r="67" spans="1:9" ht="11.25" customHeight="1" x14ac:dyDescent="0.2">
      <c r="A67" s="245" t="s">
        <v>103</v>
      </c>
      <c r="B67" s="246"/>
      <c r="C67" s="246"/>
      <c r="D67" s="246"/>
      <c r="E67" s="246"/>
      <c r="F67" s="246"/>
      <c r="G67" s="247"/>
      <c r="I67" s="85"/>
    </row>
    <row r="68" spans="1:9" ht="11.25" customHeight="1" x14ac:dyDescent="0.2">
      <c r="A68" s="248"/>
      <c r="B68" s="249"/>
      <c r="C68" s="249"/>
      <c r="D68" s="249"/>
      <c r="E68" s="249"/>
      <c r="F68" s="249"/>
      <c r="G68" s="250"/>
      <c r="I68" s="85"/>
    </row>
    <row r="69" spans="1:9" ht="11.25" customHeight="1" x14ac:dyDescent="0.2">
      <c r="A69" s="251"/>
      <c r="B69" s="252"/>
      <c r="C69" s="252"/>
      <c r="D69" s="252"/>
      <c r="E69" s="252"/>
      <c r="F69" s="252"/>
      <c r="G69" s="253"/>
      <c r="I69" s="85"/>
    </row>
    <row r="71" spans="1:9" x14ac:dyDescent="0.2">
      <c r="E71" s="108" t="s">
        <v>104</v>
      </c>
      <c r="F71" s="108" t="s">
        <v>105</v>
      </c>
      <c r="I71" s="85"/>
    </row>
    <row r="72" spans="1:9" x14ac:dyDescent="0.2">
      <c r="E72" s="94">
        <v>30</v>
      </c>
      <c r="F72" s="94">
        <f>SUM(E72*0.25)</f>
        <v>7.5</v>
      </c>
      <c r="I72" s="85"/>
    </row>
    <row r="74" spans="1:9" x14ac:dyDescent="0.2">
      <c r="A74" s="238" t="s">
        <v>106</v>
      </c>
      <c r="B74" s="238"/>
      <c r="C74" s="238"/>
      <c r="D74" s="238"/>
      <c r="E74" s="238"/>
      <c r="F74" s="238"/>
      <c r="G74" s="238"/>
      <c r="I74" s="85"/>
    </row>
    <row r="75" spans="1:9" x14ac:dyDescent="0.2">
      <c r="A75" s="238"/>
      <c r="B75" s="238"/>
      <c r="C75" s="238"/>
      <c r="D75" s="238"/>
      <c r="E75" s="238"/>
      <c r="F75" s="238"/>
      <c r="G75" s="238"/>
      <c r="I75" s="85"/>
    </row>
    <row r="76" spans="1:9" ht="13.5" thickBot="1" x14ac:dyDescent="0.25">
      <c r="A76" s="238"/>
      <c r="B76" s="238"/>
      <c r="C76" s="238"/>
      <c r="D76" s="238"/>
      <c r="E76" s="238"/>
      <c r="F76" s="238"/>
      <c r="G76" s="238"/>
      <c r="I76" s="85"/>
    </row>
    <row r="77" spans="1:9" ht="45" x14ac:dyDescent="0.2">
      <c r="A77" s="86" t="s">
        <v>90</v>
      </c>
      <c r="B77" s="87" t="s">
        <v>91</v>
      </c>
      <c r="C77" s="88" t="s">
        <v>92</v>
      </c>
      <c r="D77" s="88" t="s">
        <v>93</v>
      </c>
      <c r="E77" s="88" t="s">
        <v>85</v>
      </c>
      <c r="F77" s="88" t="s">
        <v>94</v>
      </c>
      <c r="G77" s="88" t="s">
        <v>95</v>
      </c>
      <c r="H77" s="108" t="s">
        <v>88</v>
      </c>
      <c r="I77" s="85"/>
    </row>
    <row r="78" spans="1:9" x14ac:dyDescent="0.2">
      <c r="A78" s="92">
        <v>630</v>
      </c>
      <c r="B78" s="93">
        <v>8</v>
      </c>
      <c r="C78" s="107">
        <f t="shared" ref="C78:C87" si="13">B78*2.5+40</f>
        <v>60</v>
      </c>
      <c r="D78" s="94">
        <f t="shared" ref="D78:D87" si="14">PI()*(A78)</f>
        <v>1979.2033717615698</v>
      </c>
      <c r="E78" s="95">
        <v>0</v>
      </c>
      <c r="F78" s="109">
        <f t="shared" ref="F78:F87" si="15">D78*(C78*2)/10000</f>
        <v>23.750440461138837</v>
      </c>
      <c r="G78" s="116">
        <f t="shared" ref="G78:G87" si="16">D78*C78/10000</f>
        <v>11.875220230569418</v>
      </c>
      <c r="H78" s="94">
        <f t="shared" ref="H78:H87" si="17">SUM(E78*F78)</f>
        <v>0</v>
      </c>
      <c r="I78" s="85"/>
    </row>
    <row r="79" spans="1:9" x14ac:dyDescent="0.2">
      <c r="A79" s="92">
        <v>530</v>
      </c>
      <c r="B79" s="93">
        <v>8</v>
      </c>
      <c r="C79" s="107">
        <f t="shared" si="13"/>
        <v>60</v>
      </c>
      <c r="D79" s="94">
        <f t="shared" si="14"/>
        <v>1665.0441064025904</v>
      </c>
      <c r="E79" s="95">
        <v>0</v>
      </c>
      <c r="F79" s="109">
        <f t="shared" si="15"/>
        <v>19.980529276831085</v>
      </c>
      <c r="G79" s="116">
        <f t="shared" si="16"/>
        <v>9.9902646384155425</v>
      </c>
      <c r="H79" s="94">
        <f t="shared" si="17"/>
        <v>0</v>
      </c>
      <c r="I79" s="85"/>
    </row>
    <row r="80" spans="1:9" x14ac:dyDescent="0.2">
      <c r="A80" s="92">
        <v>426</v>
      </c>
      <c r="B80" s="93">
        <v>10</v>
      </c>
      <c r="C80" s="107">
        <f t="shared" si="13"/>
        <v>65</v>
      </c>
      <c r="D80" s="94">
        <f t="shared" si="14"/>
        <v>1338.3184704292519</v>
      </c>
      <c r="E80" s="95">
        <v>0</v>
      </c>
      <c r="F80" s="109">
        <f t="shared" si="15"/>
        <v>17.398140115580276</v>
      </c>
      <c r="G80" s="116">
        <f t="shared" si="16"/>
        <v>8.6990700577901379</v>
      </c>
      <c r="H80" s="94">
        <f t="shared" si="17"/>
        <v>0</v>
      </c>
      <c r="I80" s="85"/>
    </row>
    <row r="81" spans="1:9" x14ac:dyDescent="0.2">
      <c r="A81" s="98">
        <v>325</v>
      </c>
      <c r="B81" s="117">
        <v>8</v>
      </c>
      <c r="C81" s="118">
        <f t="shared" si="13"/>
        <v>60</v>
      </c>
      <c r="D81" s="97">
        <f t="shared" si="14"/>
        <v>1021.0176124166827</v>
      </c>
      <c r="E81" s="95">
        <v>0</v>
      </c>
      <c r="F81" s="109">
        <f t="shared" si="15"/>
        <v>12.252211349000193</v>
      </c>
      <c r="G81" s="116">
        <f t="shared" si="16"/>
        <v>6.1261056745000966</v>
      </c>
      <c r="H81" s="94">
        <f t="shared" si="17"/>
        <v>0</v>
      </c>
      <c r="I81" s="85"/>
    </row>
    <row r="82" spans="1:9" x14ac:dyDescent="0.2">
      <c r="A82" s="98">
        <v>273</v>
      </c>
      <c r="B82" s="117">
        <v>7</v>
      </c>
      <c r="C82" s="118">
        <f t="shared" si="13"/>
        <v>57.5</v>
      </c>
      <c r="D82" s="97">
        <f t="shared" si="14"/>
        <v>857.65479443001357</v>
      </c>
      <c r="E82" s="95">
        <v>0</v>
      </c>
      <c r="F82" s="109">
        <f t="shared" si="15"/>
        <v>9.8630301359451558</v>
      </c>
      <c r="G82" s="116">
        <f t="shared" si="16"/>
        <v>4.9315150679725779</v>
      </c>
      <c r="H82" s="94">
        <f t="shared" si="17"/>
        <v>0</v>
      </c>
      <c r="I82" s="85"/>
    </row>
    <row r="83" spans="1:9" x14ac:dyDescent="0.2">
      <c r="A83" s="98">
        <v>219</v>
      </c>
      <c r="B83" s="117">
        <v>9</v>
      </c>
      <c r="C83" s="118">
        <f t="shared" si="13"/>
        <v>62.5</v>
      </c>
      <c r="D83" s="97">
        <f t="shared" si="14"/>
        <v>688.00879113616475</v>
      </c>
      <c r="E83" s="95">
        <v>0</v>
      </c>
      <c r="F83" s="109">
        <f t="shared" si="15"/>
        <v>8.6001098892020593</v>
      </c>
      <c r="G83" s="116">
        <f t="shared" si="16"/>
        <v>4.3000549446010297</v>
      </c>
      <c r="H83" s="94">
        <f t="shared" si="17"/>
        <v>0</v>
      </c>
      <c r="I83" s="85"/>
    </row>
    <row r="84" spans="1:9" x14ac:dyDescent="0.2">
      <c r="A84" s="98">
        <v>159</v>
      </c>
      <c r="B84" s="117">
        <v>5</v>
      </c>
      <c r="C84" s="118">
        <f t="shared" si="13"/>
        <v>52.5</v>
      </c>
      <c r="D84" s="97">
        <f t="shared" si="14"/>
        <v>499.51323192077712</v>
      </c>
      <c r="E84" s="95">
        <v>6</v>
      </c>
      <c r="F84" s="109">
        <f t="shared" si="15"/>
        <v>5.2448889351681593</v>
      </c>
      <c r="G84" s="116">
        <f t="shared" si="16"/>
        <v>2.6224444675840797</v>
      </c>
      <c r="H84" s="94">
        <f t="shared" si="17"/>
        <v>31.469333611008956</v>
      </c>
      <c r="I84" s="85"/>
    </row>
    <row r="85" spans="1:9" x14ac:dyDescent="0.2">
      <c r="A85" s="98">
        <v>133</v>
      </c>
      <c r="B85" s="117">
        <v>4</v>
      </c>
      <c r="C85" s="118">
        <f t="shared" si="13"/>
        <v>50</v>
      </c>
      <c r="D85" s="97">
        <f t="shared" si="14"/>
        <v>417.83182292744249</v>
      </c>
      <c r="E85" s="95">
        <v>4</v>
      </c>
      <c r="F85" s="109">
        <f t="shared" si="15"/>
        <v>4.1783182292744252</v>
      </c>
      <c r="G85" s="116">
        <f t="shared" si="16"/>
        <v>2.0891591146372126</v>
      </c>
      <c r="H85" s="94">
        <f t="shared" si="17"/>
        <v>16.713272917097701</v>
      </c>
      <c r="I85" s="85"/>
    </row>
    <row r="86" spans="1:9" x14ac:dyDescent="0.2">
      <c r="A86" s="98">
        <v>108</v>
      </c>
      <c r="B86" s="117">
        <v>4.5</v>
      </c>
      <c r="C86" s="118">
        <f t="shared" si="13"/>
        <v>51.25</v>
      </c>
      <c r="D86" s="97">
        <f t="shared" si="14"/>
        <v>339.29200658769764</v>
      </c>
      <c r="E86" s="95">
        <v>0</v>
      </c>
      <c r="F86" s="109">
        <f t="shared" si="15"/>
        <v>3.4777430675239009</v>
      </c>
      <c r="G86" s="116">
        <f t="shared" si="16"/>
        <v>1.7388715337619505</v>
      </c>
      <c r="H86" s="94">
        <f t="shared" si="17"/>
        <v>0</v>
      </c>
      <c r="I86" s="85"/>
    </row>
    <row r="87" spans="1:9" x14ac:dyDescent="0.2">
      <c r="A87" s="98">
        <v>89</v>
      </c>
      <c r="B87" s="117">
        <v>4</v>
      </c>
      <c r="C87" s="118">
        <f t="shared" si="13"/>
        <v>50</v>
      </c>
      <c r="D87" s="97">
        <f t="shared" si="14"/>
        <v>279.60174616949161</v>
      </c>
      <c r="E87" s="95">
        <v>0</v>
      </c>
      <c r="F87" s="109">
        <f t="shared" si="15"/>
        <v>2.7960174616949161</v>
      </c>
      <c r="G87" s="116">
        <f t="shared" si="16"/>
        <v>1.398008730847458</v>
      </c>
      <c r="H87" s="94">
        <f t="shared" si="17"/>
        <v>0</v>
      </c>
      <c r="I87" s="85"/>
    </row>
    <row r="88" spans="1:9" x14ac:dyDescent="0.2">
      <c r="H88" s="111">
        <f>SUM(H78:H87)</f>
        <v>48.18260652810666</v>
      </c>
      <c r="I88" s="85"/>
    </row>
    <row r="90" spans="1:9" x14ac:dyDescent="0.2">
      <c r="A90" s="85" t="s">
        <v>107</v>
      </c>
      <c r="I90" s="85"/>
    </row>
    <row r="91" spans="1:9" x14ac:dyDescent="0.2">
      <c r="A91" s="239"/>
      <c r="B91" s="240"/>
      <c r="C91" s="240"/>
      <c r="D91" s="240"/>
      <c r="E91" s="240"/>
      <c r="F91" s="240"/>
      <c r="G91" s="240"/>
      <c r="I91" s="85"/>
    </row>
    <row r="92" spans="1:9" x14ac:dyDescent="0.2">
      <c r="A92" s="239"/>
      <c r="B92" s="240"/>
      <c r="C92" s="240"/>
      <c r="D92" s="240"/>
      <c r="E92" s="240"/>
      <c r="F92" s="240"/>
      <c r="G92" s="240"/>
      <c r="I92" s="85"/>
    </row>
    <row r="93" spans="1:9" x14ac:dyDescent="0.2">
      <c r="A93" s="239" t="s">
        <v>108</v>
      </c>
      <c r="B93" s="240"/>
      <c r="C93" s="240"/>
      <c r="D93" s="240"/>
      <c r="E93" s="240"/>
      <c r="F93" s="240"/>
      <c r="G93" s="240"/>
      <c r="I93" s="85"/>
    </row>
    <row r="94" spans="1:9" x14ac:dyDescent="0.2">
      <c r="A94" s="119"/>
      <c r="I94" s="85"/>
    </row>
    <row r="96" spans="1:9" ht="15" x14ac:dyDescent="0.2">
      <c r="A96" s="243"/>
      <c r="B96" s="244"/>
      <c r="C96" s="120" t="s">
        <v>109</v>
      </c>
      <c r="D96" s="120" t="s">
        <v>110</v>
      </c>
      <c r="E96" s="120"/>
      <c r="F96" s="120"/>
      <c r="G96" s="120"/>
      <c r="H96" s="120"/>
      <c r="I96" s="85"/>
    </row>
    <row r="97" spans="1:9" ht="15" x14ac:dyDescent="0.2">
      <c r="A97" s="121" t="s">
        <v>111</v>
      </c>
      <c r="B97" s="122"/>
      <c r="C97" s="123">
        <f>SUM(H88+G65+F72+L13)</f>
        <v>195.04952149804689</v>
      </c>
      <c r="D97" s="124">
        <v>16</v>
      </c>
      <c r="E97" s="125"/>
      <c r="F97" s="125"/>
      <c r="G97" s="125">
        <v>3.14</v>
      </c>
      <c r="H97" s="126">
        <f>SUM(C97*D97*G97)</f>
        <v>9799.2879600618762</v>
      </c>
      <c r="I97" s="85"/>
    </row>
    <row r="98" spans="1:9" ht="15" x14ac:dyDescent="0.2">
      <c r="A98" s="241" t="s">
        <v>112</v>
      </c>
      <c r="B98" s="242"/>
      <c r="C98" s="120">
        <v>0</v>
      </c>
      <c r="D98" s="120">
        <v>5407</v>
      </c>
      <c r="E98" s="125"/>
      <c r="F98" s="120"/>
      <c r="G98" s="125">
        <v>3.14</v>
      </c>
      <c r="H98" s="125">
        <f>SUM(C98*D98*G98)</f>
        <v>0</v>
      </c>
      <c r="I98" s="85"/>
    </row>
    <row r="99" spans="1:9" x14ac:dyDescent="0.2">
      <c r="G99" s="127" t="s">
        <v>113</v>
      </c>
      <c r="H99" s="128">
        <f>SUM(H97:H98)</f>
        <v>9799.2879600618762</v>
      </c>
      <c r="I99" s="85"/>
    </row>
  </sheetData>
  <mergeCells count="11">
    <mergeCell ref="A74:G76"/>
    <mergeCell ref="A1:G1"/>
    <mergeCell ref="A15:G17"/>
    <mergeCell ref="A25:G27"/>
    <mergeCell ref="A55:G57"/>
    <mergeCell ref="A67:G69"/>
    <mergeCell ref="A91:G91"/>
    <mergeCell ref="A92:G92"/>
    <mergeCell ref="A93:G93"/>
    <mergeCell ref="A96:B96"/>
    <mergeCell ref="A98:B9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topLeftCell="A7" workbookViewId="0">
      <selection activeCell="I21" sqref="I21"/>
    </sheetView>
  </sheetViews>
  <sheetFormatPr defaultRowHeight="12.75" x14ac:dyDescent="0.2"/>
  <cols>
    <col min="1" max="1" width="15.5703125" style="85" customWidth="1"/>
    <col min="2" max="2" width="9.42578125" style="85" customWidth="1"/>
    <col min="3" max="3" width="17" style="84" customWidth="1"/>
    <col min="4" max="5" width="16.140625" style="84" customWidth="1"/>
    <col min="6" max="6" width="14.5703125" style="84" customWidth="1"/>
    <col min="7" max="7" width="12.42578125" style="84" customWidth="1"/>
    <col min="8" max="8" width="12.85546875" style="84" customWidth="1"/>
    <col min="9" max="9" width="10.7109375" style="84" customWidth="1"/>
    <col min="10" max="11" width="10.140625" style="85" customWidth="1"/>
    <col min="12" max="12" width="15.85546875" style="85" customWidth="1"/>
    <col min="13" max="256" width="9.140625" style="85"/>
    <col min="257" max="257" width="15.5703125" style="85" customWidth="1"/>
    <col min="258" max="258" width="9.42578125" style="85" customWidth="1"/>
    <col min="259" max="259" width="17" style="85" customWidth="1"/>
    <col min="260" max="261" width="16.140625" style="85" customWidth="1"/>
    <col min="262" max="262" width="14.5703125" style="85" customWidth="1"/>
    <col min="263" max="263" width="12.42578125" style="85" customWidth="1"/>
    <col min="264" max="264" width="12.85546875" style="85" customWidth="1"/>
    <col min="265" max="265" width="10.7109375" style="85" customWidth="1"/>
    <col min="266" max="267" width="10.140625" style="85" customWidth="1"/>
    <col min="268" max="268" width="15.85546875" style="85" customWidth="1"/>
    <col min="269" max="512" width="9.140625" style="85"/>
    <col min="513" max="513" width="15.5703125" style="85" customWidth="1"/>
    <col min="514" max="514" width="9.42578125" style="85" customWidth="1"/>
    <col min="515" max="515" width="17" style="85" customWidth="1"/>
    <col min="516" max="517" width="16.140625" style="85" customWidth="1"/>
    <col min="518" max="518" width="14.5703125" style="85" customWidth="1"/>
    <col min="519" max="519" width="12.42578125" style="85" customWidth="1"/>
    <col min="520" max="520" width="12.85546875" style="85" customWidth="1"/>
    <col min="521" max="521" width="10.7109375" style="85" customWidth="1"/>
    <col min="522" max="523" width="10.140625" style="85" customWidth="1"/>
    <col min="524" max="524" width="15.85546875" style="85" customWidth="1"/>
    <col min="525" max="768" width="9.140625" style="85"/>
    <col min="769" max="769" width="15.5703125" style="85" customWidth="1"/>
    <col min="770" max="770" width="9.42578125" style="85" customWidth="1"/>
    <col min="771" max="771" width="17" style="85" customWidth="1"/>
    <col min="772" max="773" width="16.140625" style="85" customWidth="1"/>
    <col min="774" max="774" width="14.5703125" style="85" customWidth="1"/>
    <col min="775" max="775" width="12.42578125" style="85" customWidth="1"/>
    <col min="776" max="776" width="12.85546875" style="85" customWidth="1"/>
    <col min="777" max="777" width="10.7109375" style="85" customWidth="1"/>
    <col min="778" max="779" width="10.140625" style="85" customWidth="1"/>
    <col min="780" max="780" width="15.85546875" style="85" customWidth="1"/>
    <col min="781" max="1024" width="9.140625" style="85"/>
    <col min="1025" max="1025" width="15.5703125" style="85" customWidth="1"/>
    <col min="1026" max="1026" width="9.42578125" style="85" customWidth="1"/>
    <col min="1027" max="1027" width="17" style="85" customWidth="1"/>
    <col min="1028" max="1029" width="16.140625" style="85" customWidth="1"/>
    <col min="1030" max="1030" width="14.5703125" style="85" customWidth="1"/>
    <col min="1031" max="1031" width="12.42578125" style="85" customWidth="1"/>
    <col min="1032" max="1032" width="12.85546875" style="85" customWidth="1"/>
    <col min="1033" max="1033" width="10.7109375" style="85" customWidth="1"/>
    <col min="1034" max="1035" width="10.140625" style="85" customWidth="1"/>
    <col min="1036" max="1036" width="15.85546875" style="85" customWidth="1"/>
    <col min="1037" max="1280" width="9.140625" style="85"/>
    <col min="1281" max="1281" width="15.5703125" style="85" customWidth="1"/>
    <col min="1282" max="1282" width="9.42578125" style="85" customWidth="1"/>
    <col min="1283" max="1283" width="17" style="85" customWidth="1"/>
    <col min="1284" max="1285" width="16.140625" style="85" customWidth="1"/>
    <col min="1286" max="1286" width="14.5703125" style="85" customWidth="1"/>
    <col min="1287" max="1287" width="12.42578125" style="85" customWidth="1"/>
    <col min="1288" max="1288" width="12.85546875" style="85" customWidth="1"/>
    <col min="1289" max="1289" width="10.7109375" style="85" customWidth="1"/>
    <col min="1290" max="1291" width="10.140625" style="85" customWidth="1"/>
    <col min="1292" max="1292" width="15.85546875" style="85" customWidth="1"/>
    <col min="1293" max="1536" width="9.140625" style="85"/>
    <col min="1537" max="1537" width="15.5703125" style="85" customWidth="1"/>
    <col min="1538" max="1538" width="9.42578125" style="85" customWidth="1"/>
    <col min="1539" max="1539" width="17" style="85" customWidth="1"/>
    <col min="1540" max="1541" width="16.140625" style="85" customWidth="1"/>
    <col min="1542" max="1542" width="14.5703125" style="85" customWidth="1"/>
    <col min="1543" max="1543" width="12.42578125" style="85" customWidth="1"/>
    <col min="1544" max="1544" width="12.85546875" style="85" customWidth="1"/>
    <col min="1545" max="1545" width="10.7109375" style="85" customWidth="1"/>
    <col min="1546" max="1547" width="10.140625" style="85" customWidth="1"/>
    <col min="1548" max="1548" width="15.85546875" style="85" customWidth="1"/>
    <col min="1549" max="1792" width="9.140625" style="85"/>
    <col min="1793" max="1793" width="15.5703125" style="85" customWidth="1"/>
    <col min="1794" max="1794" width="9.42578125" style="85" customWidth="1"/>
    <col min="1795" max="1795" width="17" style="85" customWidth="1"/>
    <col min="1796" max="1797" width="16.140625" style="85" customWidth="1"/>
    <col min="1798" max="1798" width="14.5703125" style="85" customWidth="1"/>
    <col min="1799" max="1799" width="12.42578125" style="85" customWidth="1"/>
    <col min="1800" max="1800" width="12.85546875" style="85" customWidth="1"/>
    <col min="1801" max="1801" width="10.7109375" style="85" customWidth="1"/>
    <col min="1802" max="1803" width="10.140625" style="85" customWidth="1"/>
    <col min="1804" max="1804" width="15.85546875" style="85" customWidth="1"/>
    <col min="1805" max="2048" width="9.140625" style="85"/>
    <col min="2049" max="2049" width="15.5703125" style="85" customWidth="1"/>
    <col min="2050" max="2050" width="9.42578125" style="85" customWidth="1"/>
    <col min="2051" max="2051" width="17" style="85" customWidth="1"/>
    <col min="2052" max="2053" width="16.140625" style="85" customWidth="1"/>
    <col min="2054" max="2054" width="14.5703125" style="85" customWidth="1"/>
    <col min="2055" max="2055" width="12.42578125" style="85" customWidth="1"/>
    <col min="2056" max="2056" width="12.85546875" style="85" customWidth="1"/>
    <col min="2057" max="2057" width="10.7109375" style="85" customWidth="1"/>
    <col min="2058" max="2059" width="10.140625" style="85" customWidth="1"/>
    <col min="2060" max="2060" width="15.85546875" style="85" customWidth="1"/>
    <col min="2061" max="2304" width="9.140625" style="85"/>
    <col min="2305" max="2305" width="15.5703125" style="85" customWidth="1"/>
    <col min="2306" max="2306" width="9.42578125" style="85" customWidth="1"/>
    <col min="2307" max="2307" width="17" style="85" customWidth="1"/>
    <col min="2308" max="2309" width="16.140625" style="85" customWidth="1"/>
    <col min="2310" max="2310" width="14.5703125" style="85" customWidth="1"/>
    <col min="2311" max="2311" width="12.42578125" style="85" customWidth="1"/>
    <col min="2312" max="2312" width="12.85546875" style="85" customWidth="1"/>
    <col min="2313" max="2313" width="10.7109375" style="85" customWidth="1"/>
    <col min="2314" max="2315" width="10.140625" style="85" customWidth="1"/>
    <col min="2316" max="2316" width="15.85546875" style="85" customWidth="1"/>
    <col min="2317" max="2560" width="9.140625" style="85"/>
    <col min="2561" max="2561" width="15.5703125" style="85" customWidth="1"/>
    <col min="2562" max="2562" width="9.42578125" style="85" customWidth="1"/>
    <col min="2563" max="2563" width="17" style="85" customWidth="1"/>
    <col min="2564" max="2565" width="16.140625" style="85" customWidth="1"/>
    <col min="2566" max="2566" width="14.5703125" style="85" customWidth="1"/>
    <col min="2567" max="2567" width="12.42578125" style="85" customWidth="1"/>
    <col min="2568" max="2568" width="12.85546875" style="85" customWidth="1"/>
    <col min="2569" max="2569" width="10.7109375" style="85" customWidth="1"/>
    <col min="2570" max="2571" width="10.140625" style="85" customWidth="1"/>
    <col min="2572" max="2572" width="15.85546875" style="85" customWidth="1"/>
    <col min="2573" max="2816" width="9.140625" style="85"/>
    <col min="2817" max="2817" width="15.5703125" style="85" customWidth="1"/>
    <col min="2818" max="2818" width="9.42578125" style="85" customWidth="1"/>
    <col min="2819" max="2819" width="17" style="85" customWidth="1"/>
    <col min="2820" max="2821" width="16.140625" style="85" customWidth="1"/>
    <col min="2822" max="2822" width="14.5703125" style="85" customWidth="1"/>
    <col min="2823" max="2823" width="12.42578125" style="85" customWidth="1"/>
    <col min="2824" max="2824" width="12.85546875" style="85" customWidth="1"/>
    <col min="2825" max="2825" width="10.7109375" style="85" customWidth="1"/>
    <col min="2826" max="2827" width="10.140625" style="85" customWidth="1"/>
    <col min="2828" max="2828" width="15.85546875" style="85" customWidth="1"/>
    <col min="2829" max="3072" width="9.140625" style="85"/>
    <col min="3073" max="3073" width="15.5703125" style="85" customWidth="1"/>
    <col min="3074" max="3074" width="9.42578125" style="85" customWidth="1"/>
    <col min="3075" max="3075" width="17" style="85" customWidth="1"/>
    <col min="3076" max="3077" width="16.140625" style="85" customWidth="1"/>
    <col min="3078" max="3078" width="14.5703125" style="85" customWidth="1"/>
    <col min="3079" max="3079" width="12.42578125" style="85" customWidth="1"/>
    <col min="3080" max="3080" width="12.85546875" style="85" customWidth="1"/>
    <col min="3081" max="3081" width="10.7109375" style="85" customWidth="1"/>
    <col min="3082" max="3083" width="10.140625" style="85" customWidth="1"/>
    <col min="3084" max="3084" width="15.85546875" style="85" customWidth="1"/>
    <col min="3085" max="3328" width="9.140625" style="85"/>
    <col min="3329" max="3329" width="15.5703125" style="85" customWidth="1"/>
    <col min="3330" max="3330" width="9.42578125" style="85" customWidth="1"/>
    <col min="3331" max="3331" width="17" style="85" customWidth="1"/>
    <col min="3332" max="3333" width="16.140625" style="85" customWidth="1"/>
    <col min="3334" max="3334" width="14.5703125" style="85" customWidth="1"/>
    <col min="3335" max="3335" width="12.42578125" style="85" customWidth="1"/>
    <col min="3336" max="3336" width="12.85546875" style="85" customWidth="1"/>
    <col min="3337" max="3337" width="10.7109375" style="85" customWidth="1"/>
    <col min="3338" max="3339" width="10.140625" style="85" customWidth="1"/>
    <col min="3340" max="3340" width="15.85546875" style="85" customWidth="1"/>
    <col min="3341" max="3584" width="9.140625" style="85"/>
    <col min="3585" max="3585" width="15.5703125" style="85" customWidth="1"/>
    <col min="3586" max="3586" width="9.42578125" style="85" customWidth="1"/>
    <col min="3587" max="3587" width="17" style="85" customWidth="1"/>
    <col min="3588" max="3589" width="16.140625" style="85" customWidth="1"/>
    <col min="3590" max="3590" width="14.5703125" style="85" customWidth="1"/>
    <col min="3591" max="3591" width="12.42578125" style="85" customWidth="1"/>
    <col min="3592" max="3592" width="12.85546875" style="85" customWidth="1"/>
    <col min="3593" max="3593" width="10.7109375" style="85" customWidth="1"/>
    <col min="3594" max="3595" width="10.140625" style="85" customWidth="1"/>
    <col min="3596" max="3596" width="15.85546875" style="85" customWidth="1"/>
    <col min="3597" max="3840" width="9.140625" style="85"/>
    <col min="3841" max="3841" width="15.5703125" style="85" customWidth="1"/>
    <col min="3842" max="3842" width="9.42578125" style="85" customWidth="1"/>
    <col min="3843" max="3843" width="17" style="85" customWidth="1"/>
    <col min="3844" max="3845" width="16.140625" style="85" customWidth="1"/>
    <col min="3846" max="3846" width="14.5703125" style="85" customWidth="1"/>
    <col min="3847" max="3847" width="12.42578125" style="85" customWidth="1"/>
    <col min="3848" max="3848" width="12.85546875" style="85" customWidth="1"/>
    <col min="3849" max="3849" width="10.7109375" style="85" customWidth="1"/>
    <col min="3850" max="3851" width="10.140625" style="85" customWidth="1"/>
    <col min="3852" max="3852" width="15.85546875" style="85" customWidth="1"/>
    <col min="3853" max="4096" width="9.140625" style="85"/>
    <col min="4097" max="4097" width="15.5703125" style="85" customWidth="1"/>
    <col min="4098" max="4098" width="9.42578125" style="85" customWidth="1"/>
    <col min="4099" max="4099" width="17" style="85" customWidth="1"/>
    <col min="4100" max="4101" width="16.140625" style="85" customWidth="1"/>
    <col min="4102" max="4102" width="14.5703125" style="85" customWidth="1"/>
    <col min="4103" max="4103" width="12.42578125" style="85" customWidth="1"/>
    <col min="4104" max="4104" width="12.85546875" style="85" customWidth="1"/>
    <col min="4105" max="4105" width="10.7109375" style="85" customWidth="1"/>
    <col min="4106" max="4107" width="10.140625" style="85" customWidth="1"/>
    <col min="4108" max="4108" width="15.85546875" style="85" customWidth="1"/>
    <col min="4109" max="4352" width="9.140625" style="85"/>
    <col min="4353" max="4353" width="15.5703125" style="85" customWidth="1"/>
    <col min="4354" max="4354" width="9.42578125" style="85" customWidth="1"/>
    <col min="4355" max="4355" width="17" style="85" customWidth="1"/>
    <col min="4356" max="4357" width="16.140625" style="85" customWidth="1"/>
    <col min="4358" max="4358" width="14.5703125" style="85" customWidth="1"/>
    <col min="4359" max="4359" width="12.42578125" style="85" customWidth="1"/>
    <col min="4360" max="4360" width="12.85546875" style="85" customWidth="1"/>
    <col min="4361" max="4361" width="10.7109375" style="85" customWidth="1"/>
    <col min="4362" max="4363" width="10.140625" style="85" customWidth="1"/>
    <col min="4364" max="4364" width="15.85546875" style="85" customWidth="1"/>
    <col min="4365" max="4608" width="9.140625" style="85"/>
    <col min="4609" max="4609" width="15.5703125" style="85" customWidth="1"/>
    <col min="4610" max="4610" width="9.42578125" style="85" customWidth="1"/>
    <col min="4611" max="4611" width="17" style="85" customWidth="1"/>
    <col min="4612" max="4613" width="16.140625" style="85" customWidth="1"/>
    <col min="4614" max="4614" width="14.5703125" style="85" customWidth="1"/>
    <col min="4615" max="4615" width="12.42578125" style="85" customWidth="1"/>
    <col min="4616" max="4616" width="12.85546875" style="85" customWidth="1"/>
    <col min="4617" max="4617" width="10.7109375" style="85" customWidth="1"/>
    <col min="4618" max="4619" width="10.140625" style="85" customWidth="1"/>
    <col min="4620" max="4620" width="15.85546875" style="85" customWidth="1"/>
    <col min="4621" max="4864" width="9.140625" style="85"/>
    <col min="4865" max="4865" width="15.5703125" style="85" customWidth="1"/>
    <col min="4866" max="4866" width="9.42578125" style="85" customWidth="1"/>
    <col min="4867" max="4867" width="17" style="85" customWidth="1"/>
    <col min="4868" max="4869" width="16.140625" style="85" customWidth="1"/>
    <col min="4870" max="4870" width="14.5703125" style="85" customWidth="1"/>
    <col min="4871" max="4871" width="12.42578125" style="85" customWidth="1"/>
    <col min="4872" max="4872" width="12.85546875" style="85" customWidth="1"/>
    <col min="4873" max="4873" width="10.7109375" style="85" customWidth="1"/>
    <col min="4874" max="4875" width="10.140625" style="85" customWidth="1"/>
    <col min="4876" max="4876" width="15.85546875" style="85" customWidth="1"/>
    <col min="4877" max="5120" width="9.140625" style="85"/>
    <col min="5121" max="5121" width="15.5703125" style="85" customWidth="1"/>
    <col min="5122" max="5122" width="9.42578125" style="85" customWidth="1"/>
    <col min="5123" max="5123" width="17" style="85" customWidth="1"/>
    <col min="5124" max="5125" width="16.140625" style="85" customWidth="1"/>
    <col min="5126" max="5126" width="14.5703125" style="85" customWidth="1"/>
    <col min="5127" max="5127" width="12.42578125" style="85" customWidth="1"/>
    <col min="5128" max="5128" width="12.85546875" style="85" customWidth="1"/>
    <col min="5129" max="5129" width="10.7109375" style="85" customWidth="1"/>
    <col min="5130" max="5131" width="10.140625" style="85" customWidth="1"/>
    <col min="5132" max="5132" width="15.85546875" style="85" customWidth="1"/>
    <col min="5133" max="5376" width="9.140625" style="85"/>
    <col min="5377" max="5377" width="15.5703125" style="85" customWidth="1"/>
    <col min="5378" max="5378" width="9.42578125" style="85" customWidth="1"/>
    <col min="5379" max="5379" width="17" style="85" customWidth="1"/>
    <col min="5380" max="5381" width="16.140625" style="85" customWidth="1"/>
    <col min="5382" max="5382" width="14.5703125" style="85" customWidth="1"/>
    <col min="5383" max="5383" width="12.42578125" style="85" customWidth="1"/>
    <col min="5384" max="5384" width="12.85546875" style="85" customWidth="1"/>
    <col min="5385" max="5385" width="10.7109375" style="85" customWidth="1"/>
    <col min="5386" max="5387" width="10.140625" style="85" customWidth="1"/>
    <col min="5388" max="5388" width="15.85546875" style="85" customWidth="1"/>
    <col min="5389" max="5632" width="9.140625" style="85"/>
    <col min="5633" max="5633" width="15.5703125" style="85" customWidth="1"/>
    <col min="5634" max="5634" width="9.42578125" style="85" customWidth="1"/>
    <col min="5635" max="5635" width="17" style="85" customWidth="1"/>
    <col min="5636" max="5637" width="16.140625" style="85" customWidth="1"/>
    <col min="5638" max="5638" width="14.5703125" style="85" customWidth="1"/>
    <col min="5639" max="5639" width="12.42578125" style="85" customWidth="1"/>
    <col min="5640" max="5640" width="12.85546875" style="85" customWidth="1"/>
    <col min="5641" max="5641" width="10.7109375" style="85" customWidth="1"/>
    <col min="5642" max="5643" width="10.140625" style="85" customWidth="1"/>
    <col min="5644" max="5644" width="15.85546875" style="85" customWidth="1"/>
    <col min="5645" max="5888" width="9.140625" style="85"/>
    <col min="5889" max="5889" width="15.5703125" style="85" customWidth="1"/>
    <col min="5890" max="5890" width="9.42578125" style="85" customWidth="1"/>
    <col min="5891" max="5891" width="17" style="85" customWidth="1"/>
    <col min="5892" max="5893" width="16.140625" style="85" customWidth="1"/>
    <col min="5894" max="5894" width="14.5703125" style="85" customWidth="1"/>
    <col min="5895" max="5895" width="12.42578125" style="85" customWidth="1"/>
    <col min="5896" max="5896" width="12.85546875" style="85" customWidth="1"/>
    <col min="5897" max="5897" width="10.7109375" style="85" customWidth="1"/>
    <col min="5898" max="5899" width="10.140625" style="85" customWidth="1"/>
    <col min="5900" max="5900" width="15.85546875" style="85" customWidth="1"/>
    <col min="5901" max="6144" width="9.140625" style="85"/>
    <col min="6145" max="6145" width="15.5703125" style="85" customWidth="1"/>
    <col min="6146" max="6146" width="9.42578125" style="85" customWidth="1"/>
    <col min="6147" max="6147" width="17" style="85" customWidth="1"/>
    <col min="6148" max="6149" width="16.140625" style="85" customWidth="1"/>
    <col min="6150" max="6150" width="14.5703125" style="85" customWidth="1"/>
    <col min="6151" max="6151" width="12.42578125" style="85" customWidth="1"/>
    <col min="6152" max="6152" width="12.85546875" style="85" customWidth="1"/>
    <col min="6153" max="6153" width="10.7109375" style="85" customWidth="1"/>
    <col min="6154" max="6155" width="10.140625" style="85" customWidth="1"/>
    <col min="6156" max="6156" width="15.85546875" style="85" customWidth="1"/>
    <col min="6157" max="6400" width="9.140625" style="85"/>
    <col min="6401" max="6401" width="15.5703125" style="85" customWidth="1"/>
    <col min="6402" max="6402" width="9.42578125" style="85" customWidth="1"/>
    <col min="6403" max="6403" width="17" style="85" customWidth="1"/>
    <col min="6404" max="6405" width="16.140625" style="85" customWidth="1"/>
    <col min="6406" max="6406" width="14.5703125" style="85" customWidth="1"/>
    <col min="6407" max="6407" width="12.42578125" style="85" customWidth="1"/>
    <col min="6408" max="6408" width="12.85546875" style="85" customWidth="1"/>
    <col min="6409" max="6409" width="10.7109375" style="85" customWidth="1"/>
    <col min="6410" max="6411" width="10.140625" style="85" customWidth="1"/>
    <col min="6412" max="6412" width="15.85546875" style="85" customWidth="1"/>
    <col min="6413" max="6656" width="9.140625" style="85"/>
    <col min="6657" max="6657" width="15.5703125" style="85" customWidth="1"/>
    <col min="6658" max="6658" width="9.42578125" style="85" customWidth="1"/>
    <col min="6659" max="6659" width="17" style="85" customWidth="1"/>
    <col min="6660" max="6661" width="16.140625" style="85" customWidth="1"/>
    <col min="6662" max="6662" width="14.5703125" style="85" customWidth="1"/>
    <col min="6663" max="6663" width="12.42578125" style="85" customWidth="1"/>
    <col min="6664" max="6664" width="12.85546875" style="85" customWidth="1"/>
    <col min="6665" max="6665" width="10.7109375" style="85" customWidth="1"/>
    <col min="6666" max="6667" width="10.140625" style="85" customWidth="1"/>
    <col min="6668" max="6668" width="15.85546875" style="85" customWidth="1"/>
    <col min="6669" max="6912" width="9.140625" style="85"/>
    <col min="6913" max="6913" width="15.5703125" style="85" customWidth="1"/>
    <col min="6914" max="6914" width="9.42578125" style="85" customWidth="1"/>
    <col min="6915" max="6915" width="17" style="85" customWidth="1"/>
    <col min="6916" max="6917" width="16.140625" style="85" customWidth="1"/>
    <col min="6918" max="6918" width="14.5703125" style="85" customWidth="1"/>
    <col min="6919" max="6919" width="12.42578125" style="85" customWidth="1"/>
    <col min="6920" max="6920" width="12.85546875" style="85" customWidth="1"/>
    <col min="6921" max="6921" width="10.7109375" style="85" customWidth="1"/>
    <col min="6922" max="6923" width="10.140625" style="85" customWidth="1"/>
    <col min="6924" max="6924" width="15.85546875" style="85" customWidth="1"/>
    <col min="6925" max="7168" width="9.140625" style="85"/>
    <col min="7169" max="7169" width="15.5703125" style="85" customWidth="1"/>
    <col min="7170" max="7170" width="9.42578125" style="85" customWidth="1"/>
    <col min="7171" max="7171" width="17" style="85" customWidth="1"/>
    <col min="7172" max="7173" width="16.140625" style="85" customWidth="1"/>
    <col min="7174" max="7174" width="14.5703125" style="85" customWidth="1"/>
    <col min="7175" max="7175" width="12.42578125" style="85" customWidth="1"/>
    <col min="7176" max="7176" width="12.85546875" style="85" customWidth="1"/>
    <col min="7177" max="7177" width="10.7109375" style="85" customWidth="1"/>
    <col min="7178" max="7179" width="10.140625" style="85" customWidth="1"/>
    <col min="7180" max="7180" width="15.85546875" style="85" customWidth="1"/>
    <col min="7181" max="7424" width="9.140625" style="85"/>
    <col min="7425" max="7425" width="15.5703125" style="85" customWidth="1"/>
    <col min="7426" max="7426" width="9.42578125" style="85" customWidth="1"/>
    <col min="7427" max="7427" width="17" style="85" customWidth="1"/>
    <col min="7428" max="7429" width="16.140625" style="85" customWidth="1"/>
    <col min="7430" max="7430" width="14.5703125" style="85" customWidth="1"/>
    <col min="7431" max="7431" width="12.42578125" style="85" customWidth="1"/>
    <col min="7432" max="7432" width="12.85546875" style="85" customWidth="1"/>
    <col min="7433" max="7433" width="10.7109375" style="85" customWidth="1"/>
    <col min="7434" max="7435" width="10.140625" style="85" customWidth="1"/>
    <col min="7436" max="7436" width="15.85546875" style="85" customWidth="1"/>
    <col min="7437" max="7680" width="9.140625" style="85"/>
    <col min="7681" max="7681" width="15.5703125" style="85" customWidth="1"/>
    <col min="7682" max="7682" width="9.42578125" style="85" customWidth="1"/>
    <col min="7683" max="7683" width="17" style="85" customWidth="1"/>
    <col min="7684" max="7685" width="16.140625" style="85" customWidth="1"/>
    <col min="7686" max="7686" width="14.5703125" style="85" customWidth="1"/>
    <col min="7687" max="7687" width="12.42578125" style="85" customWidth="1"/>
    <col min="7688" max="7688" width="12.85546875" style="85" customWidth="1"/>
    <col min="7689" max="7689" width="10.7109375" style="85" customWidth="1"/>
    <col min="7690" max="7691" width="10.140625" style="85" customWidth="1"/>
    <col min="7692" max="7692" width="15.85546875" style="85" customWidth="1"/>
    <col min="7693" max="7936" width="9.140625" style="85"/>
    <col min="7937" max="7937" width="15.5703125" style="85" customWidth="1"/>
    <col min="7938" max="7938" width="9.42578125" style="85" customWidth="1"/>
    <col min="7939" max="7939" width="17" style="85" customWidth="1"/>
    <col min="7940" max="7941" width="16.140625" style="85" customWidth="1"/>
    <col min="7942" max="7942" width="14.5703125" style="85" customWidth="1"/>
    <col min="7943" max="7943" width="12.42578125" style="85" customWidth="1"/>
    <col min="7944" max="7944" width="12.85546875" style="85" customWidth="1"/>
    <col min="7945" max="7945" width="10.7109375" style="85" customWidth="1"/>
    <col min="7946" max="7947" width="10.140625" style="85" customWidth="1"/>
    <col min="7948" max="7948" width="15.85546875" style="85" customWidth="1"/>
    <col min="7949" max="8192" width="9.140625" style="85"/>
    <col min="8193" max="8193" width="15.5703125" style="85" customWidth="1"/>
    <col min="8194" max="8194" width="9.42578125" style="85" customWidth="1"/>
    <col min="8195" max="8195" width="17" style="85" customWidth="1"/>
    <col min="8196" max="8197" width="16.140625" style="85" customWidth="1"/>
    <col min="8198" max="8198" width="14.5703125" style="85" customWidth="1"/>
    <col min="8199" max="8199" width="12.42578125" style="85" customWidth="1"/>
    <col min="8200" max="8200" width="12.85546875" style="85" customWidth="1"/>
    <col min="8201" max="8201" width="10.7109375" style="85" customWidth="1"/>
    <col min="8202" max="8203" width="10.140625" style="85" customWidth="1"/>
    <col min="8204" max="8204" width="15.85546875" style="85" customWidth="1"/>
    <col min="8205" max="8448" width="9.140625" style="85"/>
    <col min="8449" max="8449" width="15.5703125" style="85" customWidth="1"/>
    <col min="8450" max="8450" width="9.42578125" style="85" customWidth="1"/>
    <col min="8451" max="8451" width="17" style="85" customWidth="1"/>
    <col min="8452" max="8453" width="16.140625" style="85" customWidth="1"/>
    <col min="8454" max="8454" width="14.5703125" style="85" customWidth="1"/>
    <col min="8455" max="8455" width="12.42578125" style="85" customWidth="1"/>
    <col min="8456" max="8456" width="12.85546875" style="85" customWidth="1"/>
    <col min="8457" max="8457" width="10.7109375" style="85" customWidth="1"/>
    <col min="8458" max="8459" width="10.140625" style="85" customWidth="1"/>
    <col min="8460" max="8460" width="15.85546875" style="85" customWidth="1"/>
    <col min="8461" max="8704" width="9.140625" style="85"/>
    <col min="8705" max="8705" width="15.5703125" style="85" customWidth="1"/>
    <col min="8706" max="8706" width="9.42578125" style="85" customWidth="1"/>
    <col min="8707" max="8707" width="17" style="85" customWidth="1"/>
    <col min="8708" max="8709" width="16.140625" style="85" customWidth="1"/>
    <col min="8710" max="8710" width="14.5703125" style="85" customWidth="1"/>
    <col min="8711" max="8711" width="12.42578125" style="85" customWidth="1"/>
    <col min="8712" max="8712" width="12.85546875" style="85" customWidth="1"/>
    <col min="8713" max="8713" width="10.7109375" style="85" customWidth="1"/>
    <col min="8714" max="8715" width="10.140625" style="85" customWidth="1"/>
    <col min="8716" max="8716" width="15.85546875" style="85" customWidth="1"/>
    <col min="8717" max="8960" width="9.140625" style="85"/>
    <col min="8961" max="8961" width="15.5703125" style="85" customWidth="1"/>
    <col min="8962" max="8962" width="9.42578125" style="85" customWidth="1"/>
    <col min="8963" max="8963" width="17" style="85" customWidth="1"/>
    <col min="8964" max="8965" width="16.140625" style="85" customWidth="1"/>
    <col min="8966" max="8966" width="14.5703125" style="85" customWidth="1"/>
    <col min="8967" max="8967" width="12.42578125" style="85" customWidth="1"/>
    <col min="8968" max="8968" width="12.85546875" style="85" customWidth="1"/>
    <col min="8969" max="8969" width="10.7109375" style="85" customWidth="1"/>
    <col min="8970" max="8971" width="10.140625" style="85" customWidth="1"/>
    <col min="8972" max="8972" width="15.85546875" style="85" customWidth="1"/>
    <col min="8973" max="9216" width="9.140625" style="85"/>
    <col min="9217" max="9217" width="15.5703125" style="85" customWidth="1"/>
    <col min="9218" max="9218" width="9.42578125" style="85" customWidth="1"/>
    <col min="9219" max="9219" width="17" style="85" customWidth="1"/>
    <col min="9220" max="9221" width="16.140625" style="85" customWidth="1"/>
    <col min="9222" max="9222" width="14.5703125" style="85" customWidth="1"/>
    <col min="9223" max="9223" width="12.42578125" style="85" customWidth="1"/>
    <col min="9224" max="9224" width="12.85546875" style="85" customWidth="1"/>
    <col min="9225" max="9225" width="10.7109375" style="85" customWidth="1"/>
    <col min="9226" max="9227" width="10.140625" style="85" customWidth="1"/>
    <col min="9228" max="9228" width="15.85546875" style="85" customWidth="1"/>
    <col min="9229" max="9472" width="9.140625" style="85"/>
    <col min="9473" max="9473" width="15.5703125" style="85" customWidth="1"/>
    <col min="9474" max="9474" width="9.42578125" style="85" customWidth="1"/>
    <col min="9475" max="9475" width="17" style="85" customWidth="1"/>
    <col min="9476" max="9477" width="16.140625" style="85" customWidth="1"/>
    <col min="9478" max="9478" width="14.5703125" style="85" customWidth="1"/>
    <col min="9479" max="9479" width="12.42578125" style="85" customWidth="1"/>
    <col min="9480" max="9480" width="12.85546875" style="85" customWidth="1"/>
    <col min="9481" max="9481" width="10.7109375" style="85" customWidth="1"/>
    <col min="9482" max="9483" width="10.140625" style="85" customWidth="1"/>
    <col min="9484" max="9484" width="15.85546875" style="85" customWidth="1"/>
    <col min="9485" max="9728" width="9.140625" style="85"/>
    <col min="9729" max="9729" width="15.5703125" style="85" customWidth="1"/>
    <col min="9730" max="9730" width="9.42578125" style="85" customWidth="1"/>
    <col min="9731" max="9731" width="17" style="85" customWidth="1"/>
    <col min="9732" max="9733" width="16.140625" style="85" customWidth="1"/>
    <col min="9734" max="9734" width="14.5703125" style="85" customWidth="1"/>
    <col min="9735" max="9735" width="12.42578125" style="85" customWidth="1"/>
    <col min="9736" max="9736" width="12.85546875" style="85" customWidth="1"/>
    <col min="9737" max="9737" width="10.7109375" style="85" customWidth="1"/>
    <col min="9738" max="9739" width="10.140625" style="85" customWidth="1"/>
    <col min="9740" max="9740" width="15.85546875" style="85" customWidth="1"/>
    <col min="9741" max="9984" width="9.140625" style="85"/>
    <col min="9985" max="9985" width="15.5703125" style="85" customWidth="1"/>
    <col min="9986" max="9986" width="9.42578125" style="85" customWidth="1"/>
    <col min="9987" max="9987" width="17" style="85" customWidth="1"/>
    <col min="9988" max="9989" width="16.140625" style="85" customWidth="1"/>
    <col min="9990" max="9990" width="14.5703125" style="85" customWidth="1"/>
    <col min="9991" max="9991" width="12.42578125" style="85" customWidth="1"/>
    <col min="9992" max="9992" width="12.85546875" style="85" customWidth="1"/>
    <col min="9993" max="9993" width="10.7109375" style="85" customWidth="1"/>
    <col min="9994" max="9995" width="10.140625" style="85" customWidth="1"/>
    <col min="9996" max="9996" width="15.85546875" style="85" customWidth="1"/>
    <col min="9997" max="10240" width="9.140625" style="85"/>
    <col min="10241" max="10241" width="15.5703125" style="85" customWidth="1"/>
    <col min="10242" max="10242" width="9.42578125" style="85" customWidth="1"/>
    <col min="10243" max="10243" width="17" style="85" customWidth="1"/>
    <col min="10244" max="10245" width="16.140625" style="85" customWidth="1"/>
    <col min="10246" max="10246" width="14.5703125" style="85" customWidth="1"/>
    <col min="10247" max="10247" width="12.42578125" style="85" customWidth="1"/>
    <col min="10248" max="10248" width="12.85546875" style="85" customWidth="1"/>
    <col min="10249" max="10249" width="10.7109375" style="85" customWidth="1"/>
    <col min="10250" max="10251" width="10.140625" style="85" customWidth="1"/>
    <col min="10252" max="10252" width="15.85546875" style="85" customWidth="1"/>
    <col min="10253" max="10496" width="9.140625" style="85"/>
    <col min="10497" max="10497" width="15.5703125" style="85" customWidth="1"/>
    <col min="10498" max="10498" width="9.42578125" style="85" customWidth="1"/>
    <col min="10499" max="10499" width="17" style="85" customWidth="1"/>
    <col min="10500" max="10501" width="16.140625" style="85" customWidth="1"/>
    <col min="10502" max="10502" width="14.5703125" style="85" customWidth="1"/>
    <col min="10503" max="10503" width="12.42578125" style="85" customWidth="1"/>
    <col min="10504" max="10504" width="12.85546875" style="85" customWidth="1"/>
    <col min="10505" max="10505" width="10.7109375" style="85" customWidth="1"/>
    <col min="10506" max="10507" width="10.140625" style="85" customWidth="1"/>
    <col min="10508" max="10508" width="15.85546875" style="85" customWidth="1"/>
    <col min="10509" max="10752" width="9.140625" style="85"/>
    <col min="10753" max="10753" width="15.5703125" style="85" customWidth="1"/>
    <col min="10754" max="10754" width="9.42578125" style="85" customWidth="1"/>
    <col min="10755" max="10755" width="17" style="85" customWidth="1"/>
    <col min="10756" max="10757" width="16.140625" style="85" customWidth="1"/>
    <col min="10758" max="10758" width="14.5703125" style="85" customWidth="1"/>
    <col min="10759" max="10759" width="12.42578125" style="85" customWidth="1"/>
    <col min="10760" max="10760" width="12.85546875" style="85" customWidth="1"/>
    <col min="10761" max="10761" width="10.7109375" style="85" customWidth="1"/>
    <col min="10762" max="10763" width="10.140625" style="85" customWidth="1"/>
    <col min="10764" max="10764" width="15.85546875" style="85" customWidth="1"/>
    <col min="10765" max="11008" width="9.140625" style="85"/>
    <col min="11009" max="11009" width="15.5703125" style="85" customWidth="1"/>
    <col min="11010" max="11010" width="9.42578125" style="85" customWidth="1"/>
    <col min="11011" max="11011" width="17" style="85" customWidth="1"/>
    <col min="11012" max="11013" width="16.140625" style="85" customWidth="1"/>
    <col min="11014" max="11014" width="14.5703125" style="85" customWidth="1"/>
    <col min="11015" max="11015" width="12.42578125" style="85" customWidth="1"/>
    <col min="11016" max="11016" width="12.85546875" style="85" customWidth="1"/>
    <col min="11017" max="11017" width="10.7109375" style="85" customWidth="1"/>
    <col min="11018" max="11019" width="10.140625" style="85" customWidth="1"/>
    <col min="11020" max="11020" width="15.85546875" style="85" customWidth="1"/>
    <col min="11021" max="11264" width="9.140625" style="85"/>
    <col min="11265" max="11265" width="15.5703125" style="85" customWidth="1"/>
    <col min="11266" max="11266" width="9.42578125" style="85" customWidth="1"/>
    <col min="11267" max="11267" width="17" style="85" customWidth="1"/>
    <col min="11268" max="11269" width="16.140625" style="85" customWidth="1"/>
    <col min="11270" max="11270" width="14.5703125" style="85" customWidth="1"/>
    <col min="11271" max="11271" width="12.42578125" style="85" customWidth="1"/>
    <col min="11272" max="11272" width="12.85546875" style="85" customWidth="1"/>
    <col min="11273" max="11273" width="10.7109375" style="85" customWidth="1"/>
    <col min="11274" max="11275" width="10.140625" style="85" customWidth="1"/>
    <col min="11276" max="11276" width="15.85546875" style="85" customWidth="1"/>
    <col min="11277" max="11520" width="9.140625" style="85"/>
    <col min="11521" max="11521" width="15.5703125" style="85" customWidth="1"/>
    <col min="11522" max="11522" width="9.42578125" style="85" customWidth="1"/>
    <col min="11523" max="11523" width="17" style="85" customWidth="1"/>
    <col min="11524" max="11525" width="16.140625" style="85" customWidth="1"/>
    <col min="11526" max="11526" width="14.5703125" style="85" customWidth="1"/>
    <col min="11527" max="11527" width="12.42578125" style="85" customWidth="1"/>
    <col min="11528" max="11528" width="12.85546875" style="85" customWidth="1"/>
    <col min="11529" max="11529" width="10.7109375" style="85" customWidth="1"/>
    <col min="11530" max="11531" width="10.140625" style="85" customWidth="1"/>
    <col min="11532" max="11532" width="15.85546875" style="85" customWidth="1"/>
    <col min="11533" max="11776" width="9.140625" style="85"/>
    <col min="11777" max="11777" width="15.5703125" style="85" customWidth="1"/>
    <col min="11778" max="11778" width="9.42578125" style="85" customWidth="1"/>
    <col min="11779" max="11779" width="17" style="85" customWidth="1"/>
    <col min="11780" max="11781" width="16.140625" style="85" customWidth="1"/>
    <col min="11782" max="11782" width="14.5703125" style="85" customWidth="1"/>
    <col min="11783" max="11783" width="12.42578125" style="85" customWidth="1"/>
    <col min="11784" max="11784" width="12.85546875" style="85" customWidth="1"/>
    <col min="11785" max="11785" width="10.7109375" style="85" customWidth="1"/>
    <col min="11786" max="11787" width="10.140625" style="85" customWidth="1"/>
    <col min="11788" max="11788" width="15.85546875" style="85" customWidth="1"/>
    <col min="11789" max="12032" width="9.140625" style="85"/>
    <col min="12033" max="12033" width="15.5703125" style="85" customWidth="1"/>
    <col min="12034" max="12034" width="9.42578125" style="85" customWidth="1"/>
    <col min="12035" max="12035" width="17" style="85" customWidth="1"/>
    <col min="12036" max="12037" width="16.140625" style="85" customWidth="1"/>
    <col min="12038" max="12038" width="14.5703125" style="85" customWidth="1"/>
    <col min="12039" max="12039" width="12.42578125" style="85" customWidth="1"/>
    <col min="12040" max="12040" width="12.85546875" style="85" customWidth="1"/>
    <col min="12041" max="12041" width="10.7109375" style="85" customWidth="1"/>
    <col min="12042" max="12043" width="10.140625" style="85" customWidth="1"/>
    <col min="12044" max="12044" width="15.85546875" style="85" customWidth="1"/>
    <col min="12045" max="12288" width="9.140625" style="85"/>
    <col min="12289" max="12289" width="15.5703125" style="85" customWidth="1"/>
    <col min="12290" max="12290" width="9.42578125" style="85" customWidth="1"/>
    <col min="12291" max="12291" width="17" style="85" customWidth="1"/>
    <col min="12292" max="12293" width="16.140625" style="85" customWidth="1"/>
    <col min="12294" max="12294" width="14.5703125" style="85" customWidth="1"/>
    <col min="12295" max="12295" width="12.42578125" style="85" customWidth="1"/>
    <col min="12296" max="12296" width="12.85546875" style="85" customWidth="1"/>
    <col min="12297" max="12297" width="10.7109375" style="85" customWidth="1"/>
    <col min="12298" max="12299" width="10.140625" style="85" customWidth="1"/>
    <col min="12300" max="12300" width="15.85546875" style="85" customWidth="1"/>
    <col min="12301" max="12544" width="9.140625" style="85"/>
    <col min="12545" max="12545" width="15.5703125" style="85" customWidth="1"/>
    <col min="12546" max="12546" width="9.42578125" style="85" customWidth="1"/>
    <col min="12547" max="12547" width="17" style="85" customWidth="1"/>
    <col min="12548" max="12549" width="16.140625" style="85" customWidth="1"/>
    <col min="12550" max="12550" width="14.5703125" style="85" customWidth="1"/>
    <col min="12551" max="12551" width="12.42578125" style="85" customWidth="1"/>
    <col min="12552" max="12552" width="12.85546875" style="85" customWidth="1"/>
    <col min="12553" max="12553" width="10.7109375" style="85" customWidth="1"/>
    <col min="12554" max="12555" width="10.140625" style="85" customWidth="1"/>
    <col min="12556" max="12556" width="15.85546875" style="85" customWidth="1"/>
    <col min="12557" max="12800" width="9.140625" style="85"/>
    <col min="12801" max="12801" width="15.5703125" style="85" customWidth="1"/>
    <col min="12802" max="12802" width="9.42578125" style="85" customWidth="1"/>
    <col min="12803" max="12803" width="17" style="85" customWidth="1"/>
    <col min="12804" max="12805" width="16.140625" style="85" customWidth="1"/>
    <col min="12806" max="12806" width="14.5703125" style="85" customWidth="1"/>
    <col min="12807" max="12807" width="12.42578125" style="85" customWidth="1"/>
    <col min="12808" max="12808" width="12.85546875" style="85" customWidth="1"/>
    <col min="12809" max="12809" width="10.7109375" style="85" customWidth="1"/>
    <col min="12810" max="12811" width="10.140625" style="85" customWidth="1"/>
    <col min="12812" max="12812" width="15.85546875" style="85" customWidth="1"/>
    <col min="12813" max="13056" width="9.140625" style="85"/>
    <col min="13057" max="13057" width="15.5703125" style="85" customWidth="1"/>
    <col min="13058" max="13058" width="9.42578125" style="85" customWidth="1"/>
    <col min="13059" max="13059" width="17" style="85" customWidth="1"/>
    <col min="13060" max="13061" width="16.140625" style="85" customWidth="1"/>
    <col min="13062" max="13062" width="14.5703125" style="85" customWidth="1"/>
    <col min="13063" max="13063" width="12.42578125" style="85" customWidth="1"/>
    <col min="13064" max="13064" width="12.85546875" style="85" customWidth="1"/>
    <col min="13065" max="13065" width="10.7109375" style="85" customWidth="1"/>
    <col min="13066" max="13067" width="10.140625" style="85" customWidth="1"/>
    <col min="13068" max="13068" width="15.85546875" style="85" customWidth="1"/>
    <col min="13069" max="13312" width="9.140625" style="85"/>
    <col min="13313" max="13313" width="15.5703125" style="85" customWidth="1"/>
    <col min="13314" max="13314" width="9.42578125" style="85" customWidth="1"/>
    <col min="13315" max="13315" width="17" style="85" customWidth="1"/>
    <col min="13316" max="13317" width="16.140625" style="85" customWidth="1"/>
    <col min="13318" max="13318" width="14.5703125" style="85" customWidth="1"/>
    <col min="13319" max="13319" width="12.42578125" style="85" customWidth="1"/>
    <col min="13320" max="13320" width="12.85546875" style="85" customWidth="1"/>
    <col min="13321" max="13321" width="10.7109375" style="85" customWidth="1"/>
    <col min="13322" max="13323" width="10.140625" style="85" customWidth="1"/>
    <col min="13324" max="13324" width="15.85546875" style="85" customWidth="1"/>
    <col min="13325" max="13568" width="9.140625" style="85"/>
    <col min="13569" max="13569" width="15.5703125" style="85" customWidth="1"/>
    <col min="13570" max="13570" width="9.42578125" style="85" customWidth="1"/>
    <col min="13571" max="13571" width="17" style="85" customWidth="1"/>
    <col min="13572" max="13573" width="16.140625" style="85" customWidth="1"/>
    <col min="13574" max="13574" width="14.5703125" style="85" customWidth="1"/>
    <col min="13575" max="13575" width="12.42578125" style="85" customWidth="1"/>
    <col min="13576" max="13576" width="12.85546875" style="85" customWidth="1"/>
    <col min="13577" max="13577" width="10.7109375" style="85" customWidth="1"/>
    <col min="13578" max="13579" width="10.140625" style="85" customWidth="1"/>
    <col min="13580" max="13580" width="15.85546875" style="85" customWidth="1"/>
    <col min="13581" max="13824" width="9.140625" style="85"/>
    <col min="13825" max="13825" width="15.5703125" style="85" customWidth="1"/>
    <col min="13826" max="13826" width="9.42578125" style="85" customWidth="1"/>
    <col min="13827" max="13827" width="17" style="85" customWidth="1"/>
    <col min="13828" max="13829" width="16.140625" style="85" customWidth="1"/>
    <col min="13830" max="13830" width="14.5703125" style="85" customWidth="1"/>
    <col min="13831" max="13831" width="12.42578125" style="85" customWidth="1"/>
    <col min="13832" max="13832" width="12.85546875" style="85" customWidth="1"/>
    <col min="13833" max="13833" width="10.7109375" style="85" customWidth="1"/>
    <col min="13834" max="13835" width="10.140625" style="85" customWidth="1"/>
    <col min="13836" max="13836" width="15.85546875" style="85" customWidth="1"/>
    <col min="13837" max="14080" width="9.140625" style="85"/>
    <col min="14081" max="14081" width="15.5703125" style="85" customWidth="1"/>
    <col min="14082" max="14082" width="9.42578125" style="85" customWidth="1"/>
    <col min="14083" max="14083" width="17" style="85" customWidth="1"/>
    <col min="14084" max="14085" width="16.140625" style="85" customWidth="1"/>
    <col min="14086" max="14086" width="14.5703125" style="85" customWidth="1"/>
    <col min="14087" max="14087" width="12.42578125" style="85" customWidth="1"/>
    <col min="14088" max="14088" width="12.85546875" style="85" customWidth="1"/>
    <col min="14089" max="14089" width="10.7109375" style="85" customWidth="1"/>
    <col min="14090" max="14091" width="10.140625" style="85" customWidth="1"/>
    <col min="14092" max="14092" width="15.85546875" style="85" customWidth="1"/>
    <col min="14093" max="14336" width="9.140625" style="85"/>
    <col min="14337" max="14337" width="15.5703125" style="85" customWidth="1"/>
    <col min="14338" max="14338" width="9.42578125" style="85" customWidth="1"/>
    <col min="14339" max="14339" width="17" style="85" customWidth="1"/>
    <col min="14340" max="14341" width="16.140625" style="85" customWidth="1"/>
    <col min="14342" max="14342" width="14.5703125" style="85" customWidth="1"/>
    <col min="14343" max="14343" width="12.42578125" style="85" customWidth="1"/>
    <col min="14344" max="14344" width="12.85546875" style="85" customWidth="1"/>
    <col min="14345" max="14345" width="10.7109375" style="85" customWidth="1"/>
    <col min="14346" max="14347" width="10.140625" style="85" customWidth="1"/>
    <col min="14348" max="14348" width="15.85546875" style="85" customWidth="1"/>
    <col min="14349" max="14592" width="9.140625" style="85"/>
    <col min="14593" max="14593" width="15.5703125" style="85" customWidth="1"/>
    <col min="14594" max="14594" width="9.42578125" style="85" customWidth="1"/>
    <col min="14595" max="14595" width="17" style="85" customWidth="1"/>
    <col min="14596" max="14597" width="16.140625" style="85" customWidth="1"/>
    <col min="14598" max="14598" width="14.5703125" style="85" customWidth="1"/>
    <col min="14599" max="14599" width="12.42578125" style="85" customWidth="1"/>
    <col min="14600" max="14600" width="12.85546875" style="85" customWidth="1"/>
    <col min="14601" max="14601" width="10.7109375" style="85" customWidth="1"/>
    <col min="14602" max="14603" width="10.140625" style="85" customWidth="1"/>
    <col min="14604" max="14604" width="15.85546875" style="85" customWidth="1"/>
    <col min="14605" max="14848" width="9.140625" style="85"/>
    <col min="14849" max="14849" width="15.5703125" style="85" customWidth="1"/>
    <col min="14850" max="14850" width="9.42578125" style="85" customWidth="1"/>
    <col min="14851" max="14851" width="17" style="85" customWidth="1"/>
    <col min="14852" max="14853" width="16.140625" style="85" customWidth="1"/>
    <col min="14854" max="14854" width="14.5703125" style="85" customWidth="1"/>
    <col min="14855" max="14855" width="12.42578125" style="85" customWidth="1"/>
    <col min="14856" max="14856" width="12.85546875" style="85" customWidth="1"/>
    <col min="14857" max="14857" width="10.7109375" style="85" customWidth="1"/>
    <col min="14858" max="14859" width="10.140625" style="85" customWidth="1"/>
    <col min="14860" max="14860" width="15.85546875" style="85" customWidth="1"/>
    <col min="14861" max="15104" width="9.140625" style="85"/>
    <col min="15105" max="15105" width="15.5703125" style="85" customWidth="1"/>
    <col min="15106" max="15106" width="9.42578125" style="85" customWidth="1"/>
    <col min="15107" max="15107" width="17" style="85" customWidth="1"/>
    <col min="15108" max="15109" width="16.140625" style="85" customWidth="1"/>
    <col min="15110" max="15110" width="14.5703125" style="85" customWidth="1"/>
    <col min="15111" max="15111" width="12.42578125" style="85" customWidth="1"/>
    <col min="15112" max="15112" width="12.85546875" style="85" customWidth="1"/>
    <col min="15113" max="15113" width="10.7109375" style="85" customWidth="1"/>
    <col min="15114" max="15115" width="10.140625" style="85" customWidth="1"/>
    <col min="15116" max="15116" width="15.85546875" style="85" customWidth="1"/>
    <col min="15117" max="15360" width="9.140625" style="85"/>
    <col min="15361" max="15361" width="15.5703125" style="85" customWidth="1"/>
    <col min="15362" max="15362" width="9.42578125" style="85" customWidth="1"/>
    <col min="15363" max="15363" width="17" style="85" customWidth="1"/>
    <col min="15364" max="15365" width="16.140625" style="85" customWidth="1"/>
    <col min="15366" max="15366" width="14.5703125" style="85" customWidth="1"/>
    <col min="15367" max="15367" width="12.42578125" style="85" customWidth="1"/>
    <col min="15368" max="15368" width="12.85546875" style="85" customWidth="1"/>
    <col min="15369" max="15369" width="10.7109375" style="85" customWidth="1"/>
    <col min="15370" max="15371" width="10.140625" style="85" customWidth="1"/>
    <col min="15372" max="15372" width="15.85546875" style="85" customWidth="1"/>
    <col min="15373" max="15616" width="9.140625" style="85"/>
    <col min="15617" max="15617" width="15.5703125" style="85" customWidth="1"/>
    <col min="15618" max="15618" width="9.42578125" style="85" customWidth="1"/>
    <col min="15619" max="15619" width="17" style="85" customWidth="1"/>
    <col min="15620" max="15621" width="16.140625" style="85" customWidth="1"/>
    <col min="15622" max="15622" width="14.5703125" style="85" customWidth="1"/>
    <col min="15623" max="15623" width="12.42578125" style="85" customWidth="1"/>
    <col min="15624" max="15624" width="12.85546875" style="85" customWidth="1"/>
    <col min="15625" max="15625" width="10.7109375" style="85" customWidth="1"/>
    <col min="15626" max="15627" width="10.140625" style="85" customWidth="1"/>
    <col min="15628" max="15628" width="15.85546875" style="85" customWidth="1"/>
    <col min="15629" max="15872" width="9.140625" style="85"/>
    <col min="15873" max="15873" width="15.5703125" style="85" customWidth="1"/>
    <col min="15874" max="15874" width="9.42578125" style="85" customWidth="1"/>
    <col min="15875" max="15875" width="17" style="85" customWidth="1"/>
    <col min="15876" max="15877" width="16.140625" style="85" customWidth="1"/>
    <col min="15878" max="15878" width="14.5703125" style="85" customWidth="1"/>
    <col min="15879" max="15879" width="12.42578125" style="85" customWidth="1"/>
    <col min="15880" max="15880" width="12.85546875" style="85" customWidth="1"/>
    <col min="15881" max="15881" width="10.7109375" style="85" customWidth="1"/>
    <col min="15882" max="15883" width="10.140625" style="85" customWidth="1"/>
    <col min="15884" max="15884" width="15.85546875" style="85" customWidth="1"/>
    <col min="15885" max="16128" width="9.140625" style="85"/>
    <col min="16129" max="16129" width="15.5703125" style="85" customWidth="1"/>
    <col min="16130" max="16130" width="9.42578125" style="85" customWidth="1"/>
    <col min="16131" max="16131" width="17" style="85" customWidth="1"/>
    <col min="16132" max="16133" width="16.140625" style="85" customWidth="1"/>
    <col min="16134" max="16134" width="14.5703125" style="85" customWidth="1"/>
    <col min="16135" max="16135" width="12.42578125" style="85" customWidth="1"/>
    <col min="16136" max="16136" width="12.85546875" style="85" customWidth="1"/>
    <col min="16137" max="16137" width="10.7109375" style="85" customWidth="1"/>
    <col min="16138" max="16139" width="10.140625" style="85" customWidth="1"/>
    <col min="16140" max="16140" width="15.85546875" style="85" customWidth="1"/>
    <col min="16141" max="16384" width="9.140625" style="85"/>
  </cols>
  <sheetData>
    <row r="1" spans="1:12" ht="30.75" customHeight="1" thickBot="1" x14ac:dyDescent="0.25">
      <c r="A1" s="238" t="s">
        <v>77</v>
      </c>
      <c r="B1" s="238"/>
      <c r="C1" s="238"/>
      <c r="D1" s="238"/>
      <c r="E1" s="238"/>
      <c r="F1" s="238"/>
      <c r="G1" s="238"/>
    </row>
    <row r="2" spans="1:12" s="91" customFormat="1" ht="50.25" customHeight="1" x14ac:dyDescent="0.2">
      <c r="A2" s="86" t="s">
        <v>78</v>
      </c>
      <c r="B2" s="87" t="s">
        <v>79</v>
      </c>
      <c r="C2" s="88" t="s">
        <v>80</v>
      </c>
      <c r="D2" s="88" t="s">
        <v>81</v>
      </c>
      <c r="E2" s="88"/>
      <c r="F2" s="88" t="s">
        <v>82</v>
      </c>
      <c r="G2" s="88" t="s">
        <v>83</v>
      </c>
      <c r="H2" s="88" t="s">
        <v>84</v>
      </c>
      <c r="I2" s="88" t="s">
        <v>85</v>
      </c>
      <c r="J2" s="88" t="s">
        <v>86</v>
      </c>
      <c r="K2" s="89" t="s">
        <v>87</v>
      </c>
      <c r="L2" s="90" t="s">
        <v>88</v>
      </c>
    </row>
    <row r="3" spans="1:12" x14ac:dyDescent="0.2">
      <c r="A3" s="92">
        <v>630</v>
      </c>
      <c r="B3" s="93">
        <v>900</v>
      </c>
      <c r="C3" s="94">
        <f t="shared" ref="C3:C10" si="0">A3*2/3*3.14</f>
        <v>1318.8</v>
      </c>
      <c r="D3" s="94">
        <f t="shared" ref="D3:D10" si="1">A3*3.14</f>
        <v>1978.2</v>
      </c>
      <c r="E3" s="94"/>
      <c r="F3" s="94">
        <f t="shared" ref="F3:F10" si="2">((2*3.14*(B3/2))/4)+400</f>
        <v>1106.5</v>
      </c>
      <c r="G3" s="94">
        <f t="shared" ref="G3:G10" si="3">((2*3.14*(B3+(A3/2)/2))/4)+400</f>
        <v>2060.2750000000001</v>
      </c>
      <c r="H3" s="94">
        <f t="shared" ref="H3:H10" si="4">((F3*2+G3)/3)</f>
        <v>1424.425</v>
      </c>
      <c r="I3" s="95">
        <v>0</v>
      </c>
      <c r="J3" s="96">
        <f t="shared" ref="J3:J10" si="5">C3*H3/10000</f>
        <v>187.85316900000001</v>
      </c>
      <c r="K3" s="97">
        <f t="shared" ref="K3:K10" si="6">D3*H3/10000</f>
        <v>281.77975350000003</v>
      </c>
      <c r="L3" s="97">
        <f t="shared" ref="L3:L10" si="7">SUM(J3*I3)</f>
        <v>0</v>
      </c>
    </row>
    <row r="4" spans="1:12" x14ac:dyDescent="0.2">
      <c r="A4" s="92">
        <v>530</v>
      </c>
      <c r="B4" s="93">
        <v>750</v>
      </c>
      <c r="C4" s="94">
        <f t="shared" si="0"/>
        <v>1109.4666666666667</v>
      </c>
      <c r="D4" s="94">
        <f t="shared" si="1"/>
        <v>1664.2</v>
      </c>
      <c r="E4" s="94"/>
      <c r="F4" s="94">
        <f t="shared" si="2"/>
        <v>988.75</v>
      </c>
      <c r="G4" s="94">
        <f t="shared" si="3"/>
        <v>1785.5250000000001</v>
      </c>
      <c r="H4" s="94">
        <f t="shared" si="4"/>
        <v>1254.3416666666667</v>
      </c>
      <c r="I4" s="95">
        <v>0</v>
      </c>
      <c r="J4" s="96">
        <f t="shared" si="5"/>
        <v>139.16502677777777</v>
      </c>
      <c r="K4" s="97">
        <f t="shared" si="6"/>
        <v>208.74754016666668</v>
      </c>
      <c r="L4" s="97">
        <f t="shared" si="7"/>
        <v>0</v>
      </c>
    </row>
    <row r="5" spans="1:12" x14ac:dyDescent="0.2">
      <c r="A5" s="98">
        <v>426</v>
      </c>
      <c r="B5" s="99">
        <v>600</v>
      </c>
      <c r="C5" s="97">
        <f t="shared" si="0"/>
        <v>891.76</v>
      </c>
      <c r="D5" s="97">
        <f t="shared" si="1"/>
        <v>1337.64</v>
      </c>
      <c r="E5" s="97"/>
      <c r="F5" s="97">
        <f t="shared" si="2"/>
        <v>871</v>
      </c>
      <c r="G5" s="94">
        <f t="shared" si="3"/>
        <v>1509.2050000000002</v>
      </c>
      <c r="H5" s="94">
        <f t="shared" si="4"/>
        <v>1083.7349999999999</v>
      </c>
      <c r="I5" s="95">
        <v>0</v>
      </c>
      <c r="J5" s="96">
        <f t="shared" si="5"/>
        <v>96.643152360000002</v>
      </c>
      <c r="K5" s="97">
        <f t="shared" si="6"/>
        <v>144.96472853999998</v>
      </c>
      <c r="L5" s="97">
        <f t="shared" si="7"/>
        <v>0</v>
      </c>
    </row>
    <row r="6" spans="1:12" x14ac:dyDescent="0.2">
      <c r="A6" s="98">
        <v>325</v>
      </c>
      <c r="B6" s="99">
        <v>450</v>
      </c>
      <c r="C6" s="97">
        <f t="shared" si="0"/>
        <v>680.33333333333337</v>
      </c>
      <c r="D6" s="97">
        <f t="shared" si="1"/>
        <v>1020.5</v>
      </c>
      <c r="E6" s="97"/>
      <c r="F6" s="97">
        <f t="shared" si="2"/>
        <v>753.25</v>
      </c>
      <c r="G6" s="94">
        <f t="shared" si="3"/>
        <v>1234.0625</v>
      </c>
      <c r="H6" s="94">
        <f t="shared" si="4"/>
        <v>913.52083333333337</v>
      </c>
      <c r="I6" s="95">
        <v>0</v>
      </c>
      <c r="J6" s="96">
        <f t="shared" si="5"/>
        <v>62.149867361111113</v>
      </c>
      <c r="K6" s="97">
        <f t="shared" si="6"/>
        <v>93.22480104166668</v>
      </c>
      <c r="L6" s="97">
        <f t="shared" si="7"/>
        <v>0</v>
      </c>
    </row>
    <row r="7" spans="1:12" x14ac:dyDescent="0.2">
      <c r="A7" s="98">
        <v>273</v>
      </c>
      <c r="B7" s="99">
        <v>375</v>
      </c>
      <c r="C7" s="97">
        <f t="shared" si="0"/>
        <v>571.48</v>
      </c>
      <c r="D7" s="97">
        <f t="shared" si="1"/>
        <v>857.22</v>
      </c>
      <c r="E7" s="97"/>
      <c r="F7" s="97">
        <f t="shared" si="2"/>
        <v>694.375</v>
      </c>
      <c r="G7" s="94">
        <f t="shared" si="3"/>
        <v>1095.9025000000001</v>
      </c>
      <c r="H7" s="94">
        <f t="shared" si="4"/>
        <v>828.21750000000009</v>
      </c>
      <c r="I7" s="95">
        <v>0</v>
      </c>
      <c r="J7" s="96">
        <f t="shared" si="5"/>
        <v>47.330973690000008</v>
      </c>
      <c r="K7" s="97">
        <f t="shared" si="6"/>
        <v>70.996460535000011</v>
      </c>
      <c r="L7" s="97">
        <f t="shared" si="7"/>
        <v>0</v>
      </c>
    </row>
    <row r="8" spans="1:12" x14ac:dyDescent="0.2">
      <c r="A8" s="98">
        <v>219</v>
      </c>
      <c r="B8" s="99">
        <v>300</v>
      </c>
      <c r="C8" s="97">
        <f t="shared" si="0"/>
        <v>458.44</v>
      </c>
      <c r="D8" s="97">
        <f t="shared" si="1"/>
        <v>687.66000000000008</v>
      </c>
      <c r="E8" s="97"/>
      <c r="F8" s="97">
        <f t="shared" si="2"/>
        <v>635.5</v>
      </c>
      <c r="G8" s="94">
        <f t="shared" si="3"/>
        <v>956.95749999999998</v>
      </c>
      <c r="H8" s="94">
        <f t="shared" si="4"/>
        <v>742.65250000000003</v>
      </c>
      <c r="I8" s="95">
        <v>2</v>
      </c>
      <c r="J8" s="96">
        <f t="shared" si="5"/>
        <v>34.046161210000001</v>
      </c>
      <c r="K8" s="97">
        <f t="shared" si="6"/>
        <v>51.069241815000012</v>
      </c>
      <c r="L8" s="97">
        <f t="shared" si="7"/>
        <v>68.092322420000002</v>
      </c>
    </row>
    <row r="9" spans="1:12" x14ac:dyDescent="0.2">
      <c r="A9" s="98">
        <v>159</v>
      </c>
      <c r="B9" s="99">
        <v>225</v>
      </c>
      <c r="C9" s="97">
        <f t="shared" si="0"/>
        <v>332.84000000000003</v>
      </c>
      <c r="D9" s="97">
        <f t="shared" si="1"/>
        <v>499.26000000000005</v>
      </c>
      <c r="E9" s="97"/>
      <c r="F9" s="97">
        <f t="shared" si="2"/>
        <v>576.625</v>
      </c>
      <c r="G9" s="94">
        <f t="shared" si="3"/>
        <v>815.65750000000003</v>
      </c>
      <c r="H9" s="94">
        <f t="shared" si="4"/>
        <v>656.30250000000001</v>
      </c>
      <c r="I9" s="95">
        <v>0</v>
      </c>
      <c r="J9" s="96">
        <f t="shared" si="5"/>
        <v>21.844372410000002</v>
      </c>
      <c r="K9" s="97">
        <f t="shared" si="6"/>
        <v>32.766558615000008</v>
      </c>
      <c r="L9" s="97">
        <f t="shared" si="7"/>
        <v>0</v>
      </c>
    </row>
    <row r="10" spans="1:12" x14ac:dyDescent="0.2">
      <c r="A10" s="98">
        <v>133</v>
      </c>
      <c r="B10" s="99">
        <v>190</v>
      </c>
      <c r="C10" s="97">
        <f t="shared" si="0"/>
        <v>278.41333333333336</v>
      </c>
      <c r="D10" s="97">
        <f t="shared" si="1"/>
        <v>417.62</v>
      </c>
      <c r="E10" s="97"/>
      <c r="F10" s="97">
        <f t="shared" si="2"/>
        <v>549.15</v>
      </c>
      <c r="G10" s="94">
        <f t="shared" si="3"/>
        <v>750.50250000000005</v>
      </c>
      <c r="H10" s="94">
        <f t="shared" si="4"/>
        <v>616.26750000000004</v>
      </c>
      <c r="I10" s="95">
        <v>0</v>
      </c>
      <c r="J10" s="96">
        <f t="shared" si="5"/>
        <v>17.157708890000002</v>
      </c>
      <c r="K10" s="97">
        <f t="shared" si="6"/>
        <v>25.736563335000003</v>
      </c>
      <c r="L10" s="97">
        <f t="shared" si="7"/>
        <v>0</v>
      </c>
    </row>
    <row r="11" spans="1:12" x14ac:dyDescent="0.2">
      <c r="A11" s="98">
        <v>108</v>
      </c>
      <c r="B11" s="99">
        <v>150</v>
      </c>
      <c r="C11" s="97">
        <f t="shared" ref="C11" si="8">A11*2/3*3.14</f>
        <v>226.08</v>
      </c>
      <c r="D11" s="97">
        <f t="shared" ref="D11" si="9">A11*3.14</f>
        <v>339.12</v>
      </c>
      <c r="E11" s="97"/>
      <c r="F11" s="97">
        <f t="shared" ref="F11" si="10">((2*3.14*(B11/2))/4)+400</f>
        <v>517.75</v>
      </c>
      <c r="G11" s="94">
        <f t="shared" ref="G11" si="11">((2*3.14*(B11+(A11/2)/2))/4)+400</f>
        <v>677.89</v>
      </c>
      <c r="H11" s="94">
        <f t="shared" ref="H11" si="12">((F11*2+G11)/3)</f>
        <v>571.13</v>
      </c>
      <c r="I11" s="95">
        <v>2</v>
      </c>
      <c r="J11" s="96">
        <f t="shared" ref="J11" si="13">C11*H11/10000</f>
        <v>12.91210704</v>
      </c>
      <c r="K11" s="97">
        <f t="shared" ref="K11" si="14">D11*H11/10000</f>
        <v>19.36816056</v>
      </c>
      <c r="L11" s="97">
        <f t="shared" ref="L11" si="15">SUM(J11*I11)</f>
        <v>25.824214080000001</v>
      </c>
    </row>
    <row r="12" spans="1:12" x14ac:dyDescent="0.2">
      <c r="A12" s="100"/>
      <c r="B12" s="101"/>
      <c r="C12" s="102"/>
      <c r="D12" s="102"/>
      <c r="E12" s="102"/>
      <c r="F12" s="102"/>
      <c r="G12" s="102"/>
      <c r="H12" s="102"/>
      <c r="I12" s="102"/>
      <c r="J12" s="102"/>
      <c r="K12" s="102"/>
      <c r="L12" s="103">
        <f>SUM(L3:L11)</f>
        <v>93.916536500000007</v>
      </c>
    </row>
    <row r="13" spans="1:12" x14ac:dyDescent="0.2">
      <c r="A13" s="100"/>
      <c r="B13" s="101"/>
      <c r="C13" s="102"/>
      <c r="D13" s="102"/>
      <c r="E13" s="102"/>
      <c r="F13" s="102"/>
      <c r="G13" s="102"/>
      <c r="H13" s="102"/>
      <c r="I13" s="102"/>
      <c r="J13" s="102"/>
      <c r="K13" s="102"/>
      <c r="L13" s="104"/>
    </row>
    <row r="14" spans="1:12" x14ac:dyDescent="0.2">
      <c r="A14" s="238" t="s">
        <v>96</v>
      </c>
      <c r="B14" s="238"/>
      <c r="C14" s="238"/>
      <c r="D14" s="238"/>
      <c r="E14" s="238"/>
      <c r="F14" s="238"/>
      <c r="G14" s="238"/>
    </row>
    <row r="15" spans="1:12" x14ac:dyDescent="0.2">
      <c r="A15" s="238"/>
      <c r="B15" s="238"/>
      <c r="C15" s="238"/>
      <c r="D15" s="238"/>
      <c r="E15" s="238"/>
      <c r="F15" s="238"/>
      <c r="G15" s="238"/>
    </row>
    <row r="16" spans="1:12" ht="13.5" thickBot="1" x14ac:dyDescent="0.25">
      <c r="A16" s="238"/>
      <c r="B16" s="238"/>
      <c r="C16" s="238"/>
      <c r="D16" s="238"/>
      <c r="E16" s="238"/>
      <c r="F16" s="238"/>
      <c r="G16" s="238"/>
    </row>
    <row r="17" spans="1:12" ht="45" x14ac:dyDescent="0.2">
      <c r="A17" s="86" t="s">
        <v>90</v>
      </c>
      <c r="B17" s="87" t="s">
        <v>91</v>
      </c>
      <c r="C17" s="88" t="s">
        <v>92</v>
      </c>
      <c r="D17" s="88" t="s">
        <v>93</v>
      </c>
      <c r="E17" s="88" t="s">
        <v>97</v>
      </c>
      <c r="F17" s="88" t="s">
        <v>94</v>
      </c>
      <c r="G17" s="88" t="s">
        <v>95</v>
      </c>
      <c r="H17" s="108" t="s">
        <v>88</v>
      </c>
    </row>
    <row r="18" spans="1:12" x14ac:dyDescent="0.2">
      <c r="A18" s="92">
        <v>630</v>
      </c>
      <c r="B18" s="93">
        <v>8</v>
      </c>
      <c r="C18" s="107">
        <f>B18*2.5+40</f>
        <v>60</v>
      </c>
      <c r="D18" s="94">
        <f>PI()*(A18)</f>
        <v>1979.2033717615698</v>
      </c>
      <c r="E18" s="94">
        <v>0</v>
      </c>
      <c r="F18" s="109">
        <f>D18*(C18*2)/10000</f>
        <v>23.750440461138837</v>
      </c>
      <c r="G18" s="110"/>
      <c r="H18" s="94">
        <f>SUM(E18*F18)</f>
        <v>0</v>
      </c>
    </row>
    <row r="19" spans="1:12" x14ac:dyDescent="0.2">
      <c r="A19" s="92">
        <v>0</v>
      </c>
      <c r="B19" s="93">
        <v>13</v>
      </c>
      <c r="C19" s="107">
        <f>B19*2.5+40</f>
        <v>72.5</v>
      </c>
      <c r="D19" s="94">
        <f>PI()*(A19)</f>
        <v>0</v>
      </c>
      <c r="E19" s="94">
        <v>0</v>
      </c>
      <c r="F19" s="109">
        <f>D19*(C19*2)/10000</f>
        <v>0</v>
      </c>
      <c r="G19" s="110"/>
      <c r="H19" s="94">
        <f>SUM(E19*F19)</f>
        <v>0</v>
      </c>
    </row>
    <row r="20" spans="1:12" x14ac:dyDescent="0.2">
      <c r="A20" s="92">
        <v>0</v>
      </c>
      <c r="B20" s="93">
        <v>10</v>
      </c>
      <c r="C20" s="107">
        <f>B20*2.5+40</f>
        <v>65</v>
      </c>
      <c r="D20" s="94">
        <f>PI()*(A20)</f>
        <v>0</v>
      </c>
      <c r="E20" s="94">
        <v>0</v>
      </c>
      <c r="F20" s="109">
        <f>D20*(C20*2)/10000</f>
        <v>0</v>
      </c>
      <c r="G20" s="110"/>
      <c r="H20" s="94">
        <f>SUM(E20*F20)</f>
        <v>0</v>
      </c>
    </row>
    <row r="21" spans="1:12" x14ac:dyDescent="0.2">
      <c r="A21" s="92">
        <v>0</v>
      </c>
      <c r="B21" s="93">
        <v>11</v>
      </c>
      <c r="C21" s="107">
        <f>B21*2.5+40</f>
        <v>67.5</v>
      </c>
      <c r="D21" s="94">
        <f>PI()*(A21)</f>
        <v>0</v>
      </c>
      <c r="E21" s="94">
        <v>0</v>
      </c>
      <c r="F21" s="109">
        <f>D21*(C21*2)/10000</f>
        <v>0</v>
      </c>
      <c r="G21" s="110"/>
      <c r="H21" s="94">
        <f>SUM(E21*F21)</f>
        <v>0</v>
      </c>
    </row>
    <row r="22" spans="1:12" x14ac:dyDescent="0.2">
      <c r="H22" s="111">
        <f>SUM(H15:H21)</f>
        <v>0</v>
      </c>
    </row>
    <row r="23" spans="1:12" x14ac:dyDescent="0.2">
      <c r="A23" s="100"/>
      <c r="B23" s="101"/>
      <c r="C23" s="102"/>
      <c r="D23" s="102"/>
      <c r="E23" s="102"/>
      <c r="F23" s="102"/>
      <c r="G23" s="102"/>
      <c r="H23" s="102"/>
      <c r="I23" s="102"/>
      <c r="J23" s="102"/>
      <c r="K23" s="102"/>
      <c r="L23" s="104"/>
    </row>
    <row r="24" spans="1:12" hidden="1" x14ac:dyDescent="0.2">
      <c r="A24" s="238" t="s">
        <v>89</v>
      </c>
      <c r="B24" s="238"/>
      <c r="C24" s="238"/>
      <c r="D24" s="238"/>
      <c r="E24" s="238"/>
      <c r="F24" s="238"/>
      <c r="G24" s="238"/>
    </row>
    <row r="25" spans="1:12" hidden="1" x14ac:dyDescent="0.2">
      <c r="A25" s="238"/>
      <c r="B25" s="238"/>
      <c r="C25" s="238"/>
      <c r="D25" s="238"/>
      <c r="E25" s="238"/>
      <c r="F25" s="238"/>
      <c r="G25" s="238"/>
    </row>
    <row r="26" spans="1:12" hidden="1" x14ac:dyDescent="0.2">
      <c r="A26" s="238"/>
      <c r="B26" s="238"/>
      <c r="C26" s="238"/>
      <c r="D26" s="238"/>
      <c r="E26" s="238"/>
      <c r="F26" s="238"/>
      <c r="G26" s="238"/>
    </row>
    <row r="27" spans="1:12" s="91" customFormat="1" ht="47.25" hidden="1" customHeight="1" x14ac:dyDescent="0.2">
      <c r="A27" s="86" t="s">
        <v>90</v>
      </c>
      <c r="B27" s="87" t="s">
        <v>91</v>
      </c>
      <c r="C27" s="88" t="s">
        <v>92</v>
      </c>
      <c r="D27" s="88" t="s">
        <v>93</v>
      </c>
      <c r="E27" s="88"/>
      <c r="F27" s="88" t="s">
        <v>94</v>
      </c>
      <c r="G27" s="105" t="s">
        <v>95</v>
      </c>
      <c r="H27" s="106"/>
      <c r="I27" s="106"/>
    </row>
    <row r="28" spans="1:12" hidden="1" x14ac:dyDescent="0.2">
      <c r="A28" s="92">
        <v>133</v>
      </c>
      <c r="B28" s="93">
        <v>10</v>
      </c>
      <c r="C28" s="107">
        <v>40</v>
      </c>
      <c r="D28" s="94">
        <f t="shared" ref="D28:D52" si="16">PI()*(A28)</f>
        <v>417.83182292744249</v>
      </c>
      <c r="E28" s="94"/>
      <c r="F28" s="94">
        <f t="shared" ref="F28:F52" si="17">D28*(B28+C28*2)/10000</f>
        <v>3.7604864063469825</v>
      </c>
      <c r="G28" s="94">
        <f>((((A28+40)*PI()/2)^2-(A28/2*PI())^2)+PI()*A28*(20+B28))/10000</f>
        <v>4.27359441551567</v>
      </c>
    </row>
    <row r="29" spans="1:12" hidden="1" x14ac:dyDescent="0.2">
      <c r="A29" s="92">
        <v>133</v>
      </c>
      <c r="B29" s="93">
        <v>15</v>
      </c>
      <c r="C29" s="107">
        <v>40</v>
      </c>
      <c r="D29" s="94">
        <f t="shared" si="16"/>
        <v>417.83182292744249</v>
      </c>
      <c r="E29" s="94"/>
      <c r="F29" s="94">
        <f t="shared" si="17"/>
        <v>3.9694023178107041</v>
      </c>
      <c r="G29" s="94">
        <f t="shared" ref="G29:G52" si="18">((((A29+40)*PI()/2)^2-(A29/2*PI())^2)+PI()*A29*(20+B29))/10000</f>
        <v>4.4825103269793916</v>
      </c>
    </row>
    <row r="30" spans="1:12" hidden="1" x14ac:dyDescent="0.2">
      <c r="A30" s="92">
        <v>133</v>
      </c>
      <c r="B30" s="93">
        <v>13</v>
      </c>
      <c r="C30" s="107">
        <v>40</v>
      </c>
      <c r="D30" s="94">
        <f t="shared" si="16"/>
        <v>417.83182292744249</v>
      </c>
      <c r="E30" s="94"/>
      <c r="F30" s="94">
        <f t="shared" si="17"/>
        <v>3.8858359532252149</v>
      </c>
      <c r="G30" s="94">
        <f t="shared" si="18"/>
        <v>4.3989439623939033</v>
      </c>
    </row>
    <row r="31" spans="1:12" hidden="1" x14ac:dyDescent="0.2">
      <c r="A31" s="92">
        <v>194</v>
      </c>
      <c r="B31" s="93">
        <v>15</v>
      </c>
      <c r="C31" s="107">
        <v>40</v>
      </c>
      <c r="D31" s="94">
        <f t="shared" si="16"/>
        <v>609.46897479641984</v>
      </c>
      <c r="E31" s="94"/>
      <c r="F31" s="94">
        <f t="shared" si="17"/>
        <v>5.7899552605659883</v>
      </c>
      <c r="G31" s="94">
        <f t="shared" si="18"/>
        <v>6.3573320954537147</v>
      </c>
      <c r="H31" s="85"/>
      <c r="I31" s="85"/>
    </row>
    <row r="32" spans="1:12" hidden="1" x14ac:dyDescent="0.2">
      <c r="A32" s="92">
        <v>159</v>
      </c>
      <c r="B32" s="93">
        <v>13</v>
      </c>
      <c r="C32" s="107">
        <v>40</v>
      </c>
      <c r="D32" s="94">
        <f t="shared" si="16"/>
        <v>499.51323192077712</v>
      </c>
      <c r="E32" s="94"/>
      <c r="F32" s="94">
        <f t="shared" si="17"/>
        <v>4.645473056863227</v>
      </c>
      <c r="G32" s="94">
        <f t="shared" si="18"/>
        <v>5.1817120409285549</v>
      </c>
      <c r="H32" s="85"/>
      <c r="I32" s="85"/>
    </row>
    <row r="33" spans="1:9" hidden="1" x14ac:dyDescent="0.2">
      <c r="A33" s="92">
        <v>159</v>
      </c>
      <c r="B33" s="93">
        <v>17</v>
      </c>
      <c r="C33" s="107">
        <v>40</v>
      </c>
      <c r="D33" s="94">
        <f t="shared" si="16"/>
        <v>499.51323192077712</v>
      </c>
      <c r="E33" s="94"/>
      <c r="F33" s="94">
        <f t="shared" si="17"/>
        <v>4.8452783496315384</v>
      </c>
      <c r="G33" s="94">
        <f t="shared" si="18"/>
        <v>5.3815173336968654</v>
      </c>
      <c r="H33" s="85"/>
      <c r="I33" s="85"/>
    </row>
    <row r="34" spans="1:9" hidden="1" x14ac:dyDescent="0.2">
      <c r="A34" s="92">
        <v>159</v>
      </c>
      <c r="B34" s="93">
        <v>20</v>
      </c>
      <c r="C34" s="107">
        <v>40</v>
      </c>
      <c r="D34" s="94">
        <f t="shared" si="16"/>
        <v>499.51323192077712</v>
      </c>
      <c r="E34" s="94"/>
      <c r="F34" s="94">
        <f t="shared" si="17"/>
        <v>4.9951323192077712</v>
      </c>
      <c r="G34" s="94">
        <f t="shared" si="18"/>
        <v>5.5313713032730982</v>
      </c>
      <c r="H34" s="85"/>
      <c r="I34" s="85"/>
    </row>
    <row r="35" spans="1:9" hidden="1" x14ac:dyDescent="0.2">
      <c r="A35" s="92">
        <v>159</v>
      </c>
      <c r="B35" s="93">
        <v>10</v>
      </c>
      <c r="C35" s="107">
        <v>40</v>
      </c>
      <c r="D35" s="94">
        <f t="shared" si="16"/>
        <v>499.51323192077712</v>
      </c>
      <c r="E35" s="94"/>
      <c r="F35" s="94">
        <f t="shared" si="17"/>
        <v>4.4956190872869941</v>
      </c>
      <c r="G35" s="94">
        <f t="shared" si="18"/>
        <v>5.031858071352322</v>
      </c>
      <c r="H35" s="85"/>
      <c r="I35" s="85"/>
    </row>
    <row r="36" spans="1:9" hidden="1" x14ac:dyDescent="0.2">
      <c r="A36" s="92">
        <v>219</v>
      </c>
      <c r="B36" s="93">
        <v>10</v>
      </c>
      <c r="C36" s="107">
        <v>40</v>
      </c>
      <c r="D36" s="94">
        <f t="shared" si="16"/>
        <v>688.00879113616475</v>
      </c>
      <c r="E36" s="94"/>
      <c r="F36" s="94">
        <f t="shared" si="17"/>
        <v>6.1920791202254826</v>
      </c>
      <c r="G36" s="94">
        <f t="shared" si="18"/>
        <v>6.7816972771292043</v>
      </c>
      <c r="H36" s="85"/>
      <c r="I36" s="85"/>
    </row>
    <row r="37" spans="1:9" hidden="1" x14ac:dyDescent="0.2">
      <c r="A37" s="92">
        <v>219</v>
      </c>
      <c r="B37" s="93">
        <v>10</v>
      </c>
      <c r="C37" s="107">
        <v>40</v>
      </c>
      <c r="D37" s="94">
        <f t="shared" si="16"/>
        <v>688.00879113616475</v>
      </c>
      <c r="E37" s="94"/>
      <c r="F37" s="94">
        <f t="shared" si="17"/>
        <v>6.1920791202254826</v>
      </c>
      <c r="G37" s="94">
        <f t="shared" si="18"/>
        <v>6.7816972771292043</v>
      </c>
      <c r="H37" s="85"/>
      <c r="I37" s="85"/>
    </row>
    <row r="38" spans="1:9" hidden="1" x14ac:dyDescent="0.2">
      <c r="A38" s="92">
        <v>219</v>
      </c>
      <c r="B38" s="93">
        <v>10</v>
      </c>
      <c r="C38" s="107">
        <v>40</v>
      </c>
      <c r="D38" s="94">
        <f t="shared" si="16"/>
        <v>688.00879113616475</v>
      </c>
      <c r="E38" s="94"/>
      <c r="F38" s="94">
        <f t="shared" si="17"/>
        <v>6.1920791202254826</v>
      </c>
      <c r="G38" s="94">
        <f t="shared" si="18"/>
        <v>6.7816972771292043</v>
      </c>
      <c r="H38" s="85"/>
      <c r="I38" s="85"/>
    </row>
    <row r="39" spans="1:9" hidden="1" x14ac:dyDescent="0.2">
      <c r="A39" s="92">
        <v>273</v>
      </c>
      <c r="B39" s="93">
        <v>10</v>
      </c>
      <c r="C39" s="107">
        <v>40</v>
      </c>
      <c r="D39" s="94">
        <f t="shared" si="16"/>
        <v>857.65479443001357</v>
      </c>
      <c r="E39" s="94"/>
      <c r="F39" s="94">
        <f t="shared" si="17"/>
        <v>7.7188931498701221</v>
      </c>
      <c r="G39" s="94">
        <f t="shared" si="18"/>
        <v>8.3565525623284014</v>
      </c>
      <c r="H39" s="85"/>
      <c r="I39" s="85"/>
    </row>
    <row r="40" spans="1:9" hidden="1" x14ac:dyDescent="0.2">
      <c r="A40" s="92">
        <v>273</v>
      </c>
      <c r="B40" s="93">
        <v>10</v>
      </c>
      <c r="C40" s="107">
        <v>40</v>
      </c>
      <c r="D40" s="94">
        <f t="shared" si="16"/>
        <v>857.65479443001357</v>
      </c>
      <c r="E40" s="94"/>
      <c r="F40" s="94">
        <f t="shared" si="17"/>
        <v>7.7188931498701221</v>
      </c>
      <c r="G40" s="94">
        <f t="shared" si="18"/>
        <v>8.3565525623284014</v>
      </c>
      <c r="H40" s="85"/>
      <c r="I40" s="85"/>
    </row>
    <row r="41" spans="1:9" hidden="1" x14ac:dyDescent="0.2">
      <c r="A41" s="92">
        <v>273</v>
      </c>
      <c r="B41" s="93">
        <v>10</v>
      </c>
      <c r="C41" s="107">
        <v>40</v>
      </c>
      <c r="D41" s="94">
        <f t="shared" si="16"/>
        <v>857.65479443001357</v>
      </c>
      <c r="E41" s="94"/>
      <c r="F41" s="94">
        <f t="shared" si="17"/>
        <v>7.7188931498701221</v>
      </c>
      <c r="G41" s="94">
        <f t="shared" si="18"/>
        <v>8.3565525623284014</v>
      </c>
      <c r="H41" s="85"/>
      <c r="I41" s="85"/>
    </row>
    <row r="42" spans="1:9" hidden="1" x14ac:dyDescent="0.2">
      <c r="A42" s="92">
        <v>325</v>
      </c>
      <c r="B42" s="93">
        <v>25</v>
      </c>
      <c r="C42" s="107">
        <v>40</v>
      </c>
      <c r="D42" s="94">
        <f t="shared" si="16"/>
        <v>1021.0176124166827</v>
      </c>
      <c r="E42" s="94"/>
      <c r="F42" s="94">
        <f t="shared" si="17"/>
        <v>10.720684930375169</v>
      </c>
      <c r="G42" s="94">
        <f t="shared" si="18"/>
        <v>11.404606292626738</v>
      </c>
      <c r="H42" s="85"/>
      <c r="I42" s="85"/>
    </row>
    <row r="43" spans="1:9" hidden="1" x14ac:dyDescent="0.2">
      <c r="A43" s="92">
        <v>325</v>
      </c>
      <c r="B43" s="93">
        <v>36</v>
      </c>
      <c r="C43" s="107">
        <v>40</v>
      </c>
      <c r="D43" s="94">
        <f t="shared" si="16"/>
        <v>1021.0176124166827</v>
      </c>
      <c r="E43" s="94"/>
      <c r="F43" s="94">
        <f t="shared" si="17"/>
        <v>11.843804304033519</v>
      </c>
      <c r="G43" s="94">
        <f t="shared" si="18"/>
        <v>12.527725666285091</v>
      </c>
      <c r="H43" s="85"/>
      <c r="I43" s="85"/>
    </row>
    <row r="44" spans="1:9" hidden="1" x14ac:dyDescent="0.2">
      <c r="A44" s="92">
        <v>325</v>
      </c>
      <c r="B44" s="93">
        <v>24</v>
      </c>
      <c r="C44" s="107">
        <v>40</v>
      </c>
      <c r="D44" s="94">
        <f t="shared" si="16"/>
        <v>1021.0176124166827</v>
      </c>
      <c r="E44" s="94"/>
      <c r="F44" s="94">
        <f t="shared" si="17"/>
        <v>10.618583169133499</v>
      </c>
      <c r="G44" s="94">
        <f t="shared" si="18"/>
        <v>11.302504531385072</v>
      </c>
      <c r="H44" s="85"/>
      <c r="I44" s="85"/>
    </row>
    <row r="45" spans="1:9" hidden="1" x14ac:dyDescent="0.2">
      <c r="A45" s="92">
        <v>377</v>
      </c>
      <c r="B45" s="93">
        <v>45</v>
      </c>
      <c r="C45" s="107">
        <v>40</v>
      </c>
      <c r="D45" s="94">
        <f t="shared" si="16"/>
        <v>1184.380430403352</v>
      </c>
      <c r="E45" s="94"/>
      <c r="F45" s="94">
        <f t="shared" si="17"/>
        <v>14.8047553800419</v>
      </c>
      <c r="G45" s="94">
        <f t="shared" si="18"/>
        <v>15.534938692086744</v>
      </c>
      <c r="H45" s="85"/>
      <c r="I45" s="85"/>
    </row>
    <row r="46" spans="1:9" hidden="1" x14ac:dyDescent="0.2">
      <c r="A46" s="92">
        <v>377</v>
      </c>
      <c r="B46" s="93">
        <v>50</v>
      </c>
      <c r="C46" s="107">
        <v>40</v>
      </c>
      <c r="D46" s="94">
        <f t="shared" si="16"/>
        <v>1184.380430403352</v>
      </c>
      <c r="E46" s="94"/>
      <c r="F46" s="94">
        <f t="shared" si="17"/>
        <v>15.396945595243576</v>
      </c>
      <c r="G46" s="94">
        <f t="shared" si="18"/>
        <v>16.127128907288419</v>
      </c>
      <c r="H46" s="85"/>
      <c r="I46" s="85"/>
    </row>
    <row r="47" spans="1:9" hidden="1" x14ac:dyDescent="0.2">
      <c r="A47" s="92">
        <v>377</v>
      </c>
      <c r="B47" s="93">
        <v>50</v>
      </c>
      <c r="C47" s="107">
        <v>40</v>
      </c>
      <c r="D47" s="94">
        <f t="shared" si="16"/>
        <v>1184.380430403352</v>
      </c>
      <c r="E47" s="94"/>
      <c r="F47" s="94">
        <f t="shared" si="17"/>
        <v>15.396945595243576</v>
      </c>
      <c r="G47" s="94">
        <f t="shared" si="18"/>
        <v>16.127128907288419</v>
      </c>
      <c r="H47" s="85"/>
      <c r="I47" s="85"/>
    </row>
    <row r="48" spans="1:9" hidden="1" x14ac:dyDescent="0.2">
      <c r="A48" s="92">
        <v>426</v>
      </c>
      <c r="B48" s="93">
        <v>35</v>
      </c>
      <c r="C48" s="107">
        <v>40</v>
      </c>
      <c r="D48" s="94">
        <f t="shared" si="16"/>
        <v>1338.3184704292519</v>
      </c>
      <c r="E48" s="94"/>
      <c r="F48" s="94">
        <f t="shared" si="17"/>
        <v>15.390662409936395</v>
      </c>
      <c r="G48" s="94">
        <f t="shared" si="18"/>
        <v>16.164438713132597</v>
      </c>
      <c r="H48" s="85"/>
      <c r="I48" s="85"/>
    </row>
    <row r="49" spans="1:9" hidden="1" x14ac:dyDescent="0.2">
      <c r="A49" s="92">
        <v>1420</v>
      </c>
      <c r="B49" s="93">
        <v>14</v>
      </c>
      <c r="C49" s="107">
        <v>40</v>
      </c>
      <c r="D49" s="94">
        <f t="shared" si="16"/>
        <v>4461.0615680975061</v>
      </c>
      <c r="E49" s="94"/>
      <c r="F49" s="94">
        <f t="shared" si="17"/>
        <v>41.933978740116558</v>
      </c>
      <c r="G49" s="94">
        <f t="shared" si="18"/>
        <v>43.592070006669012</v>
      </c>
      <c r="H49" s="85"/>
      <c r="I49" s="85"/>
    </row>
    <row r="50" spans="1:9" hidden="1" x14ac:dyDescent="0.2">
      <c r="A50" s="92">
        <v>630</v>
      </c>
      <c r="B50" s="93">
        <v>12</v>
      </c>
      <c r="C50" s="107">
        <v>40</v>
      </c>
      <c r="D50" s="94">
        <f t="shared" si="16"/>
        <v>1979.2033717615698</v>
      </c>
      <c r="E50" s="94"/>
      <c r="F50" s="94">
        <f t="shared" si="17"/>
        <v>18.208671020206442</v>
      </c>
      <c r="G50" s="94">
        <f t="shared" si="18"/>
        <v>19.163936511053176</v>
      </c>
      <c r="H50" s="85"/>
      <c r="I50" s="85"/>
    </row>
    <row r="51" spans="1:9" hidden="1" x14ac:dyDescent="0.2">
      <c r="A51" s="92">
        <v>1020</v>
      </c>
      <c r="B51" s="93">
        <v>10</v>
      </c>
      <c r="C51" s="107">
        <v>40</v>
      </c>
      <c r="D51" s="94">
        <f t="shared" si="16"/>
        <v>3204.424506661589</v>
      </c>
      <c r="E51" s="94"/>
      <c r="F51" s="94">
        <f t="shared" si="17"/>
        <v>28.839820559954301</v>
      </c>
      <c r="G51" s="94">
        <f t="shared" si="18"/>
        <v>30.142050674250623</v>
      </c>
      <c r="H51" s="85"/>
      <c r="I51" s="85"/>
    </row>
    <row r="52" spans="1:9" hidden="1" x14ac:dyDescent="0.2">
      <c r="A52" s="93">
        <v>1220</v>
      </c>
      <c r="B52" s="93">
        <v>10</v>
      </c>
      <c r="C52" s="107">
        <v>40</v>
      </c>
      <c r="D52" s="94">
        <f t="shared" si="16"/>
        <v>3832.7430373795478</v>
      </c>
      <c r="E52" s="94"/>
      <c r="F52" s="94">
        <f t="shared" si="17"/>
        <v>34.494687336415929</v>
      </c>
      <c r="G52" s="94">
        <f t="shared" si="18"/>
        <v>35.974848026840249</v>
      </c>
      <c r="H52" s="85"/>
      <c r="I52" s="85"/>
    </row>
    <row r="54" spans="1:9" x14ac:dyDescent="0.2">
      <c r="A54" s="238" t="s">
        <v>98</v>
      </c>
      <c r="B54" s="238"/>
      <c r="C54" s="238"/>
      <c r="D54" s="238"/>
      <c r="E54" s="238"/>
      <c r="F54" s="238"/>
      <c r="G54" s="238"/>
      <c r="H54" s="85"/>
      <c r="I54" s="85"/>
    </row>
    <row r="55" spans="1:9" x14ac:dyDescent="0.2">
      <c r="A55" s="238"/>
      <c r="B55" s="238"/>
      <c r="C55" s="238"/>
      <c r="D55" s="238"/>
      <c r="E55" s="238"/>
      <c r="F55" s="238"/>
      <c r="G55" s="238"/>
      <c r="H55" s="85"/>
      <c r="I55" s="85"/>
    </row>
    <row r="56" spans="1:9" ht="13.5" thickBot="1" x14ac:dyDescent="0.25">
      <c r="A56" s="238"/>
      <c r="B56" s="238"/>
      <c r="C56" s="238"/>
      <c r="D56" s="238"/>
      <c r="E56" s="238"/>
      <c r="F56" s="238"/>
      <c r="G56" s="238"/>
      <c r="H56" s="85"/>
      <c r="I56" s="85"/>
    </row>
    <row r="57" spans="1:9" ht="30.75" customHeight="1" x14ac:dyDescent="0.2">
      <c r="A57" s="112" t="s">
        <v>0</v>
      </c>
      <c r="B57" s="113" t="s">
        <v>99</v>
      </c>
      <c r="C57" s="113" t="s">
        <v>100</v>
      </c>
      <c r="D57" s="114" t="s">
        <v>93</v>
      </c>
      <c r="E57" s="114" t="s">
        <v>85</v>
      </c>
      <c r="F57" s="114" t="s">
        <v>101</v>
      </c>
      <c r="G57" s="115" t="s">
        <v>88</v>
      </c>
      <c r="H57" s="85"/>
      <c r="I57" s="85"/>
    </row>
    <row r="58" spans="1:9" x14ac:dyDescent="0.2">
      <c r="A58" s="129" t="s">
        <v>102</v>
      </c>
      <c r="B58" s="92">
        <v>219</v>
      </c>
      <c r="C58" s="93">
        <v>320</v>
      </c>
      <c r="D58" s="94">
        <f t="shared" ref="D58:D63" si="19">PI()*(B58)</f>
        <v>688.00879113616475</v>
      </c>
      <c r="E58" s="95">
        <v>2</v>
      </c>
      <c r="F58" s="94">
        <f>D58*C58/10000</f>
        <v>22.016281316357272</v>
      </c>
      <c r="G58" s="94">
        <f t="shared" ref="G58:G63" si="20">SUM(E58*F58)</f>
        <v>44.032562632714544</v>
      </c>
      <c r="H58" s="85"/>
      <c r="I58" s="85"/>
    </row>
    <row r="59" spans="1:9" x14ac:dyDescent="0.2">
      <c r="A59" s="129" t="s">
        <v>102</v>
      </c>
      <c r="B59" s="92">
        <v>108</v>
      </c>
      <c r="C59" s="93">
        <v>200</v>
      </c>
      <c r="D59" s="94">
        <f t="shared" si="19"/>
        <v>339.29200658769764</v>
      </c>
      <c r="E59" s="95">
        <v>1</v>
      </c>
      <c r="F59" s="94">
        <f>D59*C59*1.5/10000</f>
        <v>10.178760197630929</v>
      </c>
      <c r="G59" s="94">
        <f t="shared" si="20"/>
        <v>10.178760197630929</v>
      </c>
      <c r="H59" s="85"/>
      <c r="I59" s="85"/>
    </row>
    <row r="60" spans="1:9" x14ac:dyDescent="0.2">
      <c r="A60" s="129" t="s">
        <v>114</v>
      </c>
      <c r="B60" s="92">
        <v>400</v>
      </c>
      <c r="C60" s="93">
        <v>600</v>
      </c>
      <c r="D60" s="94">
        <f t="shared" si="19"/>
        <v>1256.6370614359173</v>
      </c>
      <c r="E60" s="95">
        <v>0</v>
      </c>
      <c r="F60" s="94">
        <f>D60*C60*1.5/10000</f>
        <v>113.09733552923257</v>
      </c>
      <c r="G60" s="94">
        <f t="shared" si="20"/>
        <v>0</v>
      </c>
      <c r="H60" s="85"/>
      <c r="I60" s="85"/>
    </row>
    <row r="61" spans="1:9" x14ac:dyDescent="0.2">
      <c r="A61" s="129" t="s">
        <v>115</v>
      </c>
      <c r="B61" s="92">
        <v>600</v>
      </c>
      <c r="C61" s="93">
        <v>350</v>
      </c>
      <c r="D61" s="94">
        <f t="shared" si="19"/>
        <v>1884.9555921538758</v>
      </c>
      <c r="E61" s="95">
        <v>0</v>
      </c>
      <c r="F61" s="94">
        <f>D61*C61*1.5/10000</f>
        <v>98.960168588078488</v>
      </c>
      <c r="G61" s="94">
        <f t="shared" si="20"/>
        <v>0</v>
      </c>
      <c r="H61" s="85"/>
      <c r="I61" s="85"/>
    </row>
    <row r="62" spans="1:9" x14ac:dyDescent="0.2">
      <c r="A62" s="129" t="s">
        <v>114</v>
      </c>
      <c r="B62" s="92">
        <v>150</v>
      </c>
      <c r="C62" s="93">
        <v>500</v>
      </c>
      <c r="D62" s="94">
        <f t="shared" si="19"/>
        <v>471.23889803846896</v>
      </c>
      <c r="E62" s="95">
        <v>0</v>
      </c>
      <c r="F62" s="94">
        <f>D62*C62*1.5/10000</f>
        <v>35.342917352885173</v>
      </c>
      <c r="G62" s="94">
        <f t="shared" si="20"/>
        <v>0</v>
      </c>
      <c r="H62" s="85"/>
      <c r="I62" s="85"/>
    </row>
    <row r="63" spans="1:9" x14ac:dyDescent="0.2">
      <c r="A63" s="129" t="s">
        <v>115</v>
      </c>
      <c r="B63" s="92">
        <v>219</v>
      </c>
      <c r="C63" s="93">
        <v>140</v>
      </c>
      <c r="D63" s="94">
        <f t="shared" si="19"/>
        <v>688.00879113616475</v>
      </c>
      <c r="E63" s="95">
        <v>0</v>
      </c>
      <c r="F63" s="94">
        <f>D63*C63*1.5/10000</f>
        <v>14.448184613859461</v>
      </c>
      <c r="G63" s="94">
        <f t="shared" si="20"/>
        <v>0</v>
      </c>
      <c r="H63" s="85"/>
      <c r="I63" s="85"/>
    </row>
    <row r="64" spans="1:9" x14ac:dyDescent="0.2">
      <c r="G64" s="111">
        <f>SUM(G58:G63)</f>
        <v>54.211322830345473</v>
      </c>
      <c r="H64" s="85"/>
      <c r="I64" s="85"/>
    </row>
    <row r="66" spans="1:9" ht="11.25" customHeight="1" x14ac:dyDescent="0.2">
      <c r="A66" s="245" t="s">
        <v>103</v>
      </c>
      <c r="B66" s="246"/>
      <c r="C66" s="246"/>
      <c r="D66" s="246"/>
      <c r="E66" s="246"/>
      <c r="F66" s="246"/>
      <c r="G66" s="247"/>
      <c r="I66" s="85"/>
    </row>
    <row r="67" spans="1:9" ht="11.25" customHeight="1" x14ac:dyDescent="0.2">
      <c r="A67" s="248"/>
      <c r="B67" s="249"/>
      <c r="C67" s="249"/>
      <c r="D67" s="249"/>
      <c r="E67" s="249"/>
      <c r="F67" s="249"/>
      <c r="G67" s="250"/>
      <c r="I67" s="85"/>
    </row>
    <row r="68" spans="1:9" ht="11.25" customHeight="1" x14ac:dyDescent="0.2">
      <c r="A68" s="251"/>
      <c r="B68" s="252"/>
      <c r="C68" s="252"/>
      <c r="D68" s="252"/>
      <c r="E68" s="252"/>
      <c r="F68" s="252"/>
      <c r="G68" s="253"/>
      <c r="I68" s="85"/>
    </row>
    <row r="70" spans="1:9" x14ac:dyDescent="0.2">
      <c r="E70" s="108" t="s">
        <v>104</v>
      </c>
      <c r="F70" s="108" t="s">
        <v>105</v>
      </c>
      <c r="I70" s="85"/>
    </row>
    <row r="71" spans="1:9" x14ac:dyDescent="0.2">
      <c r="E71" s="94">
        <v>100</v>
      </c>
      <c r="F71" s="94">
        <f>SUM(E71*0.25)</f>
        <v>25</v>
      </c>
      <c r="I71" s="85"/>
    </row>
    <row r="73" spans="1:9" x14ac:dyDescent="0.2">
      <c r="A73" s="238" t="s">
        <v>106</v>
      </c>
      <c r="B73" s="238"/>
      <c r="C73" s="238"/>
      <c r="D73" s="238"/>
      <c r="E73" s="238"/>
      <c r="F73" s="238"/>
      <c r="G73" s="238"/>
      <c r="I73" s="85"/>
    </row>
    <row r="74" spans="1:9" x14ac:dyDescent="0.2">
      <c r="A74" s="238"/>
      <c r="B74" s="238"/>
      <c r="C74" s="238"/>
      <c r="D74" s="238"/>
      <c r="E74" s="238"/>
      <c r="F74" s="238"/>
      <c r="G74" s="238"/>
      <c r="I74" s="85"/>
    </row>
    <row r="75" spans="1:9" ht="13.5" thickBot="1" x14ac:dyDescent="0.25">
      <c r="A75" s="238"/>
      <c r="B75" s="238"/>
      <c r="C75" s="238"/>
      <c r="D75" s="238"/>
      <c r="E75" s="238"/>
      <c r="F75" s="238"/>
      <c r="G75" s="238"/>
      <c r="I75" s="85"/>
    </row>
    <row r="76" spans="1:9" ht="45" x14ac:dyDescent="0.2">
      <c r="A76" s="86" t="s">
        <v>90</v>
      </c>
      <c r="B76" s="87" t="s">
        <v>91</v>
      </c>
      <c r="C76" s="88" t="s">
        <v>92</v>
      </c>
      <c r="D76" s="88" t="s">
        <v>93</v>
      </c>
      <c r="E76" s="88" t="s">
        <v>85</v>
      </c>
      <c r="F76" s="88" t="s">
        <v>94</v>
      </c>
      <c r="G76" s="88" t="s">
        <v>95</v>
      </c>
      <c r="H76" s="108" t="s">
        <v>88</v>
      </c>
      <c r="I76" s="85"/>
    </row>
    <row r="77" spans="1:9" x14ac:dyDescent="0.2">
      <c r="A77" s="92">
        <v>630</v>
      </c>
      <c r="B77" s="93">
        <v>8</v>
      </c>
      <c r="C77" s="107">
        <f t="shared" ref="C77:C84" si="21">B77*2.5+40</f>
        <v>60</v>
      </c>
      <c r="D77" s="94">
        <f t="shared" ref="D77:D84" si="22">PI()*(A77)</f>
        <v>1979.2033717615698</v>
      </c>
      <c r="E77" s="95">
        <v>0</v>
      </c>
      <c r="F77" s="109">
        <f t="shared" ref="F77:F84" si="23">D77*(C77*2)/10000</f>
        <v>23.750440461138837</v>
      </c>
      <c r="G77" s="116">
        <f t="shared" ref="G77:G84" si="24">D77*C77/10000</f>
        <v>11.875220230569418</v>
      </c>
      <c r="H77" s="94">
        <f t="shared" ref="H77:H84" si="25">SUM(E77*F77)</f>
        <v>0</v>
      </c>
      <c r="I77" s="85"/>
    </row>
    <row r="78" spans="1:9" x14ac:dyDescent="0.2">
      <c r="A78" s="92">
        <v>530</v>
      </c>
      <c r="B78" s="93">
        <v>8</v>
      </c>
      <c r="C78" s="107">
        <f t="shared" si="21"/>
        <v>60</v>
      </c>
      <c r="D78" s="94">
        <f t="shared" si="22"/>
        <v>1665.0441064025904</v>
      </c>
      <c r="E78" s="95">
        <v>0</v>
      </c>
      <c r="F78" s="109">
        <f t="shared" si="23"/>
        <v>19.980529276831085</v>
      </c>
      <c r="G78" s="116">
        <f t="shared" si="24"/>
        <v>9.9902646384155425</v>
      </c>
      <c r="H78" s="94">
        <f t="shared" si="25"/>
        <v>0</v>
      </c>
      <c r="I78" s="85"/>
    </row>
    <row r="79" spans="1:9" x14ac:dyDescent="0.2">
      <c r="A79" s="92">
        <v>426</v>
      </c>
      <c r="B79" s="93">
        <v>10</v>
      </c>
      <c r="C79" s="107">
        <f t="shared" si="21"/>
        <v>65</v>
      </c>
      <c r="D79" s="94">
        <f t="shared" si="22"/>
        <v>1338.3184704292519</v>
      </c>
      <c r="E79" s="95">
        <v>0</v>
      </c>
      <c r="F79" s="109">
        <f t="shared" si="23"/>
        <v>17.398140115580276</v>
      </c>
      <c r="G79" s="116">
        <f t="shared" si="24"/>
        <v>8.6990700577901379</v>
      </c>
      <c r="H79" s="94">
        <f t="shared" si="25"/>
        <v>0</v>
      </c>
      <c r="I79" s="85"/>
    </row>
    <row r="80" spans="1:9" x14ac:dyDescent="0.2">
      <c r="A80" s="98">
        <v>325</v>
      </c>
      <c r="B80" s="117">
        <v>6</v>
      </c>
      <c r="C80" s="118">
        <f t="shared" si="21"/>
        <v>55</v>
      </c>
      <c r="D80" s="97">
        <f t="shared" si="22"/>
        <v>1021.0176124166827</v>
      </c>
      <c r="E80" s="95">
        <v>0</v>
      </c>
      <c r="F80" s="109">
        <f t="shared" si="23"/>
        <v>11.23119373658351</v>
      </c>
      <c r="G80" s="116">
        <f t="shared" si="24"/>
        <v>5.615596868291755</v>
      </c>
      <c r="H80" s="94">
        <f t="shared" si="25"/>
        <v>0</v>
      </c>
      <c r="I80" s="85"/>
    </row>
    <row r="81" spans="1:9" x14ac:dyDescent="0.2">
      <c r="A81" s="98">
        <v>273</v>
      </c>
      <c r="B81" s="117">
        <v>6</v>
      </c>
      <c r="C81" s="118">
        <f t="shared" si="21"/>
        <v>55</v>
      </c>
      <c r="D81" s="97">
        <f t="shared" si="22"/>
        <v>857.65479443001357</v>
      </c>
      <c r="E81" s="95">
        <v>0</v>
      </c>
      <c r="F81" s="109">
        <f t="shared" si="23"/>
        <v>9.4342027387301499</v>
      </c>
      <c r="G81" s="116">
        <f t="shared" si="24"/>
        <v>4.717101369365075</v>
      </c>
      <c r="H81" s="94">
        <f t="shared" si="25"/>
        <v>0</v>
      </c>
      <c r="I81" s="85"/>
    </row>
    <row r="82" spans="1:9" x14ac:dyDescent="0.2">
      <c r="A82" s="98">
        <v>219</v>
      </c>
      <c r="B82" s="117">
        <v>6</v>
      </c>
      <c r="C82" s="118">
        <f t="shared" si="21"/>
        <v>55</v>
      </c>
      <c r="D82" s="97">
        <f t="shared" si="22"/>
        <v>688.00879113616475</v>
      </c>
      <c r="E82" s="95">
        <v>5</v>
      </c>
      <c r="F82" s="109">
        <f t="shared" si="23"/>
        <v>7.5680967024978116</v>
      </c>
      <c r="G82" s="116">
        <f t="shared" si="24"/>
        <v>3.7840483512489058</v>
      </c>
      <c r="H82" s="94">
        <f t="shared" si="25"/>
        <v>37.840483512489058</v>
      </c>
      <c r="I82" s="85"/>
    </row>
    <row r="83" spans="1:9" x14ac:dyDescent="0.2">
      <c r="A83" s="98">
        <v>159</v>
      </c>
      <c r="B83" s="117">
        <v>7</v>
      </c>
      <c r="C83" s="118">
        <f t="shared" si="21"/>
        <v>57.5</v>
      </c>
      <c r="D83" s="97">
        <f t="shared" si="22"/>
        <v>499.51323192077712</v>
      </c>
      <c r="E83" s="95">
        <v>0</v>
      </c>
      <c r="F83" s="109">
        <f t="shared" si="23"/>
        <v>5.7444021670889374</v>
      </c>
      <c r="G83" s="116">
        <f t="shared" si="24"/>
        <v>2.8722010835444687</v>
      </c>
      <c r="H83" s="94">
        <f t="shared" si="25"/>
        <v>0</v>
      </c>
      <c r="I83" s="85"/>
    </row>
    <row r="84" spans="1:9" x14ac:dyDescent="0.2">
      <c r="A84" s="98">
        <v>108</v>
      </c>
      <c r="B84" s="117">
        <v>6</v>
      </c>
      <c r="C84" s="118">
        <f t="shared" si="21"/>
        <v>55</v>
      </c>
      <c r="D84" s="97">
        <f t="shared" si="22"/>
        <v>339.29200658769764</v>
      </c>
      <c r="E84" s="95">
        <v>5</v>
      </c>
      <c r="F84" s="109">
        <f t="shared" si="23"/>
        <v>3.7322120724646739</v>
      </c>
      <c r="G84" s="116">
        <f t="shared" si="24"/>
        <v>1.866106036232337</v>
      </c>
      <c r="H84" s="94">
        <f t="shared" si="25"/>
        <v>18.661060362323369</v>
      </c>
      <c r="I84" s="85"/>
    </row>
    <row r="85" spans="1:9" x14ac:dyDescent="0.2">
      <c r="H85" s="111">
        <f>SUM(H77:H84)</f>
        <v>56.501543874812427</v>
      </c>
      <c r="I85" s="85"/>
    </row>
    <row r="87" spans="1:9" x14ac:dyDescent="0.2">
      <c r="A87" s="85" t="s">
        <v>107</v>
      </c>
      <c r="I87" s="85"/>
    </row>
    <row r="88" spans="1:9" x14ac:dyDescent="0.2">
      <c r="A88" s="239"/>
      <c r="B88" s="240"/>
      <c r="C88" s="240"/>
      <c r="D88" s="240"/>
      <c r="E88" s="240"/>
      <c r="F88" s="240"/>
      <c r="G88" s="240"/>
      <c r="I88" s="85"/>
    </row>
    <row r="89" spans="1:9" x14ac:dyDescent="0.2">
      <c r="A89" s="239"/>
      <c r="B89" s="240"/>
      <c r="C89" s="240"/>
      <c r="D89" s="240"/>
      <c r="E89" s="240"/>
      <c r="F89" s="240"/>
      <c r="G89" s="240"/>
      <c r="I89" s="85"/>
    </row>
    <row r="90" spans="1:9" x14ac:dyDescent="0.2">
      <c r="A90" s="239" t="s">
        <v>108</v>
      </c>
      <c r="B90" s="240"/>
      <c r="C90" s="240"/>
      <c r="D90" s="240"/>
      <c r="E90" s="240"/>
      <c r="F90" s="240"/>
      <c r="G90" s="240"/>
      <c r="I90" s="85"/>
    </row>
    <row r="91" spans="1:9" x14ac:dyDescent="0.2">
      <c r="A91" s="119"/>
      <c r="I91" s="85"/>
    </row>
    <row r="93" spans="1:9" ht="15" x14ac:dyDescent="0.2">
      <c r="A93" s="243"/>
      <c r="B93" s="244"/>
      <c r="C93" s="120" t="s">
        <v>109</v>
      </c>
      <c r="D93" s="120" t="s">
        <v>110</v>
      </c>
      <c r="E93" s="120"/>
      <c r="F93" s="120"/>
      <c r="G93" s="120"/>
      <c r="H93" s="120"/>
      <c r="I93" s="85"/>
    </row>
    <row r="94" spans="1:9" ht="15" x14ac:dyDescent="0.2">
      <c r="A94" s="121" t="s">
        <v>111</v>
      </c>
      <c r="B94" s="122"/>
      <c r="C94" s="123">
        <f>SUM(H85+G64+F71+L12)</f>
        <v>229.6294032051579</v>
      </c>
      <c r="D94" s="124">
        <v>16</v>
      </c>
      <c r="E94" s="125"/>
      <c r="F94" s="125"/>
      <c r="G94" s="125">
        <v>3.14</v>
      </c>
      <c r="H94" s="126">
        <f>SUM(C94*D94*G94)</f>
        <v>11536.581217027133</v>
      </c>
      <c r="I94" s="85"/>
    </row>
    <row r="95" spans="1:9" ht="15" x14ac:dyDescent="0.2">
      <c r="A95" s="241" t="s">
        <v>112</v>
      </c>
      <c r="B95" s="242"/>
      <c r="C95" s="120">
        <v>0</v>
      </c>
      <c r="D95" s="120">
        <v>5407</v>
      </c>
      <c r="E95" s="125"/>
      <c r="F95" s="120"/>
      <c r="G95" s="125">
        <v>3.14</v>
      </c>
      <c r="H95" s="125">
        <f>SUM(C95*D95*G95)</f>
        <v>0</v>
      </c>
      <c r="I95" s="85"/>
    </row>
    <row r="96" spans="1:9" x14ac:dyDescent="0.2">
      <c r="G96" s="127" t="s">
        <v>113</v>
      </c>
      <c r="H96" s="128">
        <f>SUM(H94:H95)</f>
        <v>11536.581217027133</v>
      </c>
      <c r="I96" s="85"/>
    </row>
  </sheetData>
  <mergeCells count="11">
    <mergeCell ref="A88:G88"/>
    <mergeCell ref="A89:G89"/>
    <mergeCell ref="A90:G90"/>
    <mergeCell ref="A93:B93"/>
    <mergeCell ref="A95:B95"/>
    <mergeCell ref="A73:G75"/>
    <mergeCell ref="A1:G1"/>
    <mergeCell ref="A14:G16"/>
    <mergeCell ref="A24:G26"/>
    <mergeCell ref="A54:G56"/>
    <mergeCell ref="A66:G6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workbookViewId="0">
      <selection activeCell="T25" sqref="T25"/>
    </sheetView>
  </sheetViews>
  <sheetFormatPr defaultRowHeight="12.75" x14ac:dyDescent="0.2"/>
  <cols>
    <col min="1" max="1" width="15.5703125" style="85" customWidth="1"/>
    <col min="2" max="2" width="9.42578125" style="85" customWidth="1"/>
    <col min="3" max="3" width="17" style="84" customWidth="1"/>
    <col min="4" max="5" width="16.140625" style="84" customWidth="1"/>
    <col min="6" max="6" width="14.5703125" style="84" customWidth="1"/>
    <col min="7" max="7" width="12.42578125" style="84" customWidth="1"/>
    <col min="8" max="8" width="12.85546875" style="84" customWidth="1"/>
    <col min="9" max="9" width="10.7109375" style="84" customWidth="1"/>
    <col min="10" max="11" width="10.140625" style="85" customWidth="1"/>
    <col min="12" max="12" width="15.85546875" style="85" customWidth="1"/>
    <col min="13" max="256" width="9.140625" style="85"/>
    <col min="257" max="257" width="15.5703125" style="85" customWidth="1"/>
    <col min="258" max="258" width="9.42578125" style="85" customWidth="1"/>
    <col min="259" max="259" width="17" style="85" customWidth="1"/>
    <col min="260" max="261" width="16.140625" style="85" customWidth="1"/>
    <col min="262" max="262" width="14.5703125" style="85" customWidth="1"/>
    <col min="263" max="263" width="12.42578125" style="85" customWidth="1"/>
    <col min="264" max="264" width="12.85546875" style="85" customWidth="1"/>
    <col min="265" max="265" width="10.7109375" style="85" customWidth="1"/>
    <col min="266" max="267" width="10.140625" style="85" customWidth="1"/>
    <col min="268" max="268" width="15.85546875" style="85" customWidth="1"/>
    <col min="269" max="512" width="9.140625" style="85"/>
    <col min="513" max="513" width="15.5703125" style="85" customWidth="1"/>
    <col min="514" max="514" width="9.42578125" style="85" customWidth="1"/>
    <col min="515" max="515" width="17" style="85" customWidth="1"/>
    <col min="516" max="517" width="16.140625" style="85" customWidth="1"/>
    <col min="518" max="518" width="14.5703125" style="85" customWidth="1"/>
    <col min="519" max="519" width="12.42578125" style="85" customWidth="1"/>
    <col min="520" max="520" width="12.85546875" style="85" customWidth="1"/>
    <col min="521" max="521" width="10.7109375" style="85" customWidth="1"/>
    <col min="522" max="523" width="10.140625" style="85" customWidth="1"/>
    <col min="524" max="524" width="15.85546875" style="85" customWidth="1"/>
    <col min="525" max="768" width="9.140625" style="85"/>
    <col min="769" max="769" width="15.5703125" style="85" customWidth="1"/>
    <col min="770" max="770" width="9.42578125" style="85" customWidth="1"/>
    <col min="771" max="771" width="17" style="85" customWidth="1"/>
    <col min="772" max="773" width="16.140625" style="85" customWidth="1"/>
    <col min="774" max="774" width="14.5703125" style="85" customWidth="1"/>
    <col min="775" max="775" width="12.42578125" style="85" customWidth="1"/>
    <col min="776" max="776" width="12.85546875" style="85" customWidth="1"/>
    <col min="777" max="777" width="10.7109375" style="85" customWidth="1"/>
    <col min="778" max="779" width="10.140625" style="85" customWidth="1"/>
    <col min="780" max="780" width="15.85546875" style="85" customWidth="1"/>
    <col min="781" max="1024" width="9.140625" style="85"/>
    <col min="1025" max="1025" width="15.5703125" style="85" customWidth="1"/>
    <col min="1026" max="1026" width="9.42578125" style="85" customWidth="1"/>
    <col min="1027" max="1027" width="17" style="85" customWidth="1"/>
    <col min="1028" max="1029" width="16.140625" style="85" customWidth="1"/>
    <col min="1030" max="1030" width="14.5703125" style="85" customWidth="1"/>
    <col min="1031" max="1031" width="12.42578125" style="85" customWidth="1"/>
    <col min="1032" max="1032" width="12.85546875" style="85" customWidth="1"/>
    <col min="1033" max="1033" width="10.7109375" style="85" customWidth="1"/>
    <col min="1034" max="1035" width="10.140625" style="85" customWidth="1"/>
    <col min="1036" max="1036" width="15.85546875" style="85" customWidth="1"/>
    <col min="1037" max="1280" width="9.140625" style="85"/>
    <col min="1281" max="1281" width="15.5703125" style="85" customWidth="1"/>
    <col min="1282" max="1282" width="9.42578125" style="85" customWidth="1"/>
    <col min="1283" max="1283" width="17" style="85" customWidth="1"/>
    <col min="1284" max="1285" width="16.140625" style="85" customWidth="1"/>
    <col min="1286" max="1286" width="14.5703125" style="85" customWidth="1"/>
    <col min="1287" max="1287" width="12.42578125" style="85" customWidth="1"/>
    <col min="1288" max="1288" width="12.85546875" style="85" customWidth="1"/>
    <col min="1289" max="1289" width="10.7109375" style="85" customWidth="1"/>
    <col min="1290" max="1291" width="10.140625" style="85" customWidth="1"/>
    <col min="1292" max="1292" width="15.85546875" style="85" customWidth="1"/>
    <col min="1293" max="1536" width="9.140625" style="85"/>
    <col min="1537" max="1537" width="15.5703125" style="85" customWidth="1"/>
    <col min="1538" max="1538" width="9.42578125" style="85" customWidth="1"/>
    <col min="1539" max="1539" width="17" style="85" customWidth="1"/>
    <col min="1540" max="1541" width="16.140625" style="85" customWidth="1"/>
    <col min="1542" max="1542" width="14.5703125" style="85" customWidth="1"/>
    <col min="1543" max="1543" width="12.42578125" style="85" customWidth="1"/>
    <col min="1544" max="1544" width="12.85546875" style="85" customWidth="1"/>
    <col min="1545" max="1545" width="10.7109375" style="85" customWidth="1"/>
    <col min="1546" max="1547" width="10.140625" style="85" customWidth="1"/>
    <col min="1548" max="1548" width="15.85546875" style="85" customWidth="1"/>
    <col min="1549" max="1792" width="9.140625" style="85"/>
    <col min="1793" max="1793" width="15.5703125" style="85" customWidth="1"/>
    <col min="1794" max="1794" width="9.42578125" style="85" customWidth="1"/>
    <col min="1795" max="1795" width="17" style="85" customWidth="1"/>
    <col min="1796" max="1797" width="16.140625" style="85" customWidth="1"/>
    <col min="1798" max="1798" width="14.5703125" style="85" customWidth="1"/>
    <col min="1799" max="1799" width="12.42578125" style="85" customWidth="1"/>
    <col min="1800" max="1800" width="12.85546875" style="85" customWidth="1"/>
    <col min="1801" max="1801" width="10.7109375" style="85" customWidth="1"/>
    <col min="1802" max="1803" width="10.140625" style="85" customWidth="1"/>
    <col min="1804" max="1804" width="15.85546875" style="85" customWidth="1"/>
    <col min="1805" max="2048" width="9.140625" style="85"/>
    <col min="2049" max="2049" width="15.5703125" style="85" customWidth="1"/>
    <col min="2050" max="2050" width="9.42578125" style="85" customWidth="1"/>
    <col min="2051" max="2051" width="17" style="85" customWidth="1"/>
    <col min="2052" max="2053" width="16.140625" style="85" customWidth="1"/>
    <col min="2054" max="2054" width="14.5703125" style="85" customWidth="1"/>
    <col min="2055" max="2055" width="12.42578125" style="85" customWidth="1"/>
    <col min="2056" max="2056" width="12.85546875" style="85" customWidth="1"/>
    <col min="2057" max="2057" width="10.7109375" style="85" customWidth="1"/>
    <col min="2058" max="2059" width="10.140625" style="85" customWidth="1"/>
    <col min="2060" max="2060" width="15.85546875" style="85" customWidth="1"/>
    <col min="2061" max="2304" width="9.140625" style="85"/>
    <col min="2305" max="2305" width="15.5703125" style="85" customWidth="1"/>
    <col min="2306" max="2306" width="9.42578125" style="85" customWidth="1"/>
    <col min="2307" max="2307" width="17" style="85" customWidth="1"/>
    <col min="2308" max="2309" width="16.140625" style="85" customWidth="1"/>
    <col min="2310" max="2310" width="14.5703125" style="85" customWidth="1"/>
    <col min="2311" max="2311" width="12.42578125" style="85" customWidth="1"/>
    <col min="2312" max="2312" width="12.85546875" style="85" customWidth="1"/>
    <col min="2313" max="2313" width="10.7109375" style="85" customWidth="1"/>
    <col min="2314" max="2315" width="10.140625" style="85" customWidth="1"/>
    <col min="2316" max="2316" width="15.85546875" style="85" customWidth="1"/>
    <col min="2317" max="2560" width="9.140625" style="85"/>
    <col min="2561" max="2561" width="15.5703125" style="85" customWidth="1"/>
    <col min="2562" max="2562" width="9.42578125" style="85" customWidth="1"/>
    <col min="2563" max="2563" width="17" style="85" customWidth="1"/>
    <col min="2564" max="2565" width="16.140625" style="85" customWidth="1"/>
    <col min="2566" max="2566" width="14.5703125" style="85" customWidth="1"/>
    <col min="2567" max="2567" width="12.42578125" style="85" customWidth="1"/>
    <col min="2568" max="2568" width="12.85546875" style="85" customWidth="1"/>
    <col min="2569" max="2569" width="10.7109375" style="85" customWidth="1"/>
    <col min="2570" max="2571" width="10.140625" style="85" customWidth="1"/>
    <col min="2572" max="2572" width="15.85546875" style="85" customWidth="1"/>
    <col min="2573" max="2816" width="9.140625" style="85"/>
    <col min="2817" max="2817" width="15.5703125" style="85" customWidth="1"/>
    <col min="2818" max="2818" width="9.42578125" style="85" customWidth="1"/>
    <col min="2819" max="2819" width="17" style="85" customWidth="1"/>
    <col min="2820" max="2821" width="16.140625" style="85" customWidth="1"/>
    <col min="2822" max="2822" width="14.5703125" style="85" customWidth="1"/>
    <col min="2823" max="2823" width="12.42578125" style="85" customWidth="1"/>
    <col min="2824" max="2824" width="12.85546875" style="85" customWidth="1"/>
    <col min="2825" max="2825" width="10.7109375" style="85" customWidth="1"/>
    <col min="2826" max="2827" width="10.140625" style="85" customWidth="1"/>
    <col min="2828" max="2828" width="15.85546875" style="85" customWidth="1"/>
    <col min="2829" max="3072" width="9.140625" style="85"/>
    <col min="3073" max="3073" width="15.5703125" style="85" customWidth="1"/>
    <col min="3074" max="3074" width="9.42578125" style="85" customWidth="1"/>
    <col min="3075" max="3075" width="17" style="85" customWidth="1"/>
    <col min="3076" max="3077" width="16.140625" style="85" customWidth="1"/>
    <col min="3078" max="3078" width="14.5703125" style="85" customWidth="1"/>
    <col min="3079" max="3079" width="12.42578125" style="85" customWidth="1"/>
    <col min="3080" max="3080" width="12.85546875" style="85" customWidth="1"/>
    <col min="3081" max="3081" width="10.7109375" style="85" customWidth="1"/>
    <col min="3082" max="3083" width="10.140625" style="85" customWidth="1"/>
    <col min="3084" max="3084" width="15.85546875" style="85" customWidth="1"/>
    <col min="3085" max="3328" width="9.140625" style="85"/>
    <col min="3329" max="3329" width="15.5703125" style="85" customWidth="1"/>
    <col min="3330" max="3330" width="9.42578125" style="85" customWidth="1"/>
    <col min="3331" max="3331" width="17" style="85" customWidth="1"/>
    <col min="3332" max="3333" width="16.140625" style="85" customWidth="1"/>
    <col min="3334" max="3334" width="14.5703125" style="85" customWidth="1"/>
    <col min="3335" max="3335" width="12.42578125" style="85" customWidth="1"/>
    <col min="3336" max="3336" width="12.85546875" style="85" customWidth="1"/>
    <col min="3337" max="3337" width="10.7109375" style="85" customWidth="1"/>
    <col min="3338" max="3339" width="10.140625" style="85" customWidth="1"/>
    <col min="3340" max="3340" width="15.85546875" style="85" customWidth="1"/>
    <col min="3341" max="3584" width="9.140625" style="85"/>
    <col min="3585" max="3585" width="15.5703125" style="85" customWidth="1"/>
    <col min="3586" max="3586" width="9.42578125" style="85" customWidth="1"/>
    <col min="3587" max="3587" width="17" style="85" customWidth="1"/>
    <col min="3588" max="3589" width="16.140625" style="85" customWidth="1"/>
    <col min="3590" max="3590" width="14.5703125" style="85" customWidth="1"/>
    <col min="3591" max="3591" width="12.42578125" style="85" customWidth="1"/>
    <col min="3592" max="3592" width="12.85546875" style="85" customWidth="1"/>
    <col min="3593" max="3593" width="10.7109375" style="85" customWidth="1"/>
    <col min="3594" max="3595" width="10.140625" style="85" customWidth="1"/>
    <col min="3596" max="3596" width="15.85546875" style="85" customWidth="1"/>
    <col min="3597" max="3840" width="9.140625" style="85"/>
    <col min="3841" max="3841" width="15.5703125" style="85" customWidth="1"/>
    <col min="3842" max="3842" width="9.42578125" style="85" customWidth="1"/>
    <col min="3843" max="3843" width="17" style="85" customWidth="1"/>
    <col min="3844" max="3845" width="16.140625" style="85" customWidth="1"/>
    <col min="3846" max="3846" width="14.5703125" style="85" customWidth="1"/>
    <col min="3847" max="3847" width="12.42578125" style="85" customWidth="1"/>
    <col min="3848" max="3848" width="12.85546875" style="85" customWidth="1"/>
    <col min="3849" max="3849" width="10.7109375" style="85" customWidth="1"/>
    <col min="3850" max="3851" width="10.140625" style="85" customWidth="1"/>
    <col min="3852" max="3852" width="15.85546875" style="85" customWidth="1"/>
    <col min="3853" max="4096" width="9.140625" style="85"/>
    <col min="4097" max="4097" width="15.5703125" style="85" customWidth="1"/>
    <col min="4098" max="4098" width="9.42578125" style="85" customWidth="1"/>
    <col min="4099" max="4099" width="17" style="85" customWidth="1"/>
    <col min="4100" max="4101" width="16.140625" style="85" customWidth="1"/>
    <col min="4102" max="4102" width="14.5703125" style="85" customWidth="1"/>
    <col min="4103" max="4103" width="12.42578125" style="85" customWidth="1"/>
    <col min="4104" max="4104" width="12.85546875" style="85" customWidth="1"/>
    <col min="4105" max="4105" width="10.7109375" style="85" customWidth="1"/>
    <col min="4106" max="4107" width="10.140625" style="85" customWidth="1"/>
    <col min="4108" max="4108" width="15.85546875" style="85" customWidth="1"/>
    <col min="4109" max="4352" width="9.140625" style="85"/>
    <col min="4353" max="4353" width="15.5703125" style="85" customWidth="1"/>
    <col min="4354" max="4354" width="9.42578125" style="85" customWidth="1"/>
    <col min="4355" max="4355" width="17" style="85" customWidth="1"/>
    <col min="4356" max="4357" width="16.140625" style="85" customWidth="1"/>
    <col min="4358" max="4358" width="14.5703125" style="85" customWidth="1"/>
    <col min="4359" max="4359" width="12.42578125" style="85" customWidth="1"/>
    <col min="4360" max="4360" width="12.85546875" style="85" customWidth="1"/>
    <col min="4361" max="4361" width="10.7109375" style="85" customWidth="1"/>
    <col min="4362" max="4363" width="10.140625" style="85" customWidth="1"/>
    <col min="4364" max="4364" width="15.85546875" style="85" customWidth="1"/>
    <col min="4365" max="4608" width="9.140625" style="85"/>
    <col min="4609" max="4609" width="15.5703125" style="85" customWidth="1"/>
    <col min="4610" max="4610" width="9.42578125" style="85" customWidth="1"/>
    <col min="4611" max="4611" width="17" style="85" customWidth="1"/>
    <col min="4612" max="4613" width="16.140625" style="85" customWidth="1"/>
    <col min="4614" max="4614" width="14.5703125" style="85" customWidth="1"/>
    <col min="4615" max="4615" width="12.42578125" style="85" customWidth="1"/>
    <col min="4616" max="4616" width="12.85546875" style="85" customWidth="1"/>
    <col min="4617" max="4617" width="10.7109375" style="85" customWidth="1"/>
    <col min="4618" max="4619" width="10.140625" style="85" customWidth="1"/>
    <col min="4620" max="4620" width="15.85546875" style="85" customWidth="1"/>
    <col min="4621" max="4864" width="9.140625" style="85"/>
    <col min="4865" max="4865" width="15.5703125" style="85" customWidth="1"/>
    <col min="4866" max="4866" width="9.42578125" style="85" customWidth="1"/>
    <col min="4867" max="4867" width="17" style="85" customWidth="1"/>
    <col min="4868" max="4869" width="16.140625" style="85" customWidth="1"/>
    <col min="4870" max="4870" width="14.5703125" style="85" customWidth="1"/>
    <col min="4871" max="4871" width="12.42578125" style="85" customWidth="1"/>
    <col min="4872" max="4872" width="12.85546875" style="85" customWidth="1"/>
    <col min="4873" max="4873" width="10.7109375" style="85" customWidth="1"/>
    <col min="4874" max="4875" width="10.140625" style="85" customWidth="1"/>
    <col min="4876" max="4876" width="15.85546875" style="85" customWidth="1"/>
    <col min="4877" max="5120" width="9.140625" style="85"/>
    <col min="5121" max="5121" width="15.5703125" style="85" customWidth="1"/>
    <col min="5122" max="5122" width="9.42578125" style="85" customWidth="1"/>
    <col min="5123" max="5123" width="17" style="85" customWidth="1"/>
    <col min="5124" max="5125" width="16.140625" style="85" customWidth="1"/>
    <col min="5126" max="5126" width="14.5703125" style="85" customWidth="1"/>
    <col min="5127" max="5127" width="12.42578125" style="85" customWidth="1"/>
    <col min="5128" max="5128" width="12.85546875" style="85" customWidth="1"/>
    <col min="5129" max="5129" width="10.7109375" style="85" customWidth="1"/>
    <col min="5130" max="5131" width="10.140625" style="85" customWidth="1"/>
    <col min="5132" max="5132" width="15.85546875" style="85" customWidth="1"/>
    <col min="5133" max="5376" width="9.140625" style="85"/>
    <col min="5377" max="5377" width="15.5703125" style="85" customWidth="1"/>
    <col min="5378" max="5378" width="9.42578125" style="85" customWidth="1"/>
    <col min="5379" max="5379" width="17" style="85" customWidth="1"/>
    <col min="5380" max="5381" width="16.140625" style="85" customWidth="1"/>
    <col min="5382" max="5382" width="14.5703125" style="85" customWidth="1"/>
    <col min="5383" max="5383" width="12.42578125" style="85" customWidth="1"/>
    <col min="5384" max="5384" width="12.85546875" style="85" customWidth="1"/>
    <col min="5385" max="5385" width="10.7109375" style="85" customWidth="1"/>
    <col min="5386" max="5387" width="10.140625" style="85" customWidth="1"/>
    <col min="5388" max="5388" width="15.85546875" style="85" customWidth="1"/>
    <col min="5389" max="5632" width="9.140625" style="85"/>
    <col min="5633" max="5633" width="15.5703125" style="85" customWidth="1"/>
    <col min="5634" max="5634" width="9.42578125" style="85" customWidth="1"/>
    <col min="5635" max="5635" width="17" style="85" customWidth="1"/>
    <col min="5636" max="5637" width="16.140625" style="85" customWidth="1"/>
    <col min="5638" max="5638" width="14.5703125" style="85" customWidth="1"/>
    <col min="5639" max="5639" width="12.42578125" style="85" customWidth="1"/>
    <col min="5640" max="5640" width="12.85546875" style="85" customWidth="1"/>
    <col min="5641" max="5641" width="10.7109375" style="85" customWidth="1"/>
    <col min="5642" max="5643" width="10.140625" style="85" customWidth="1"/>
    <col min="5644" max="5644" width="15.85546875" style="85" customWidth="1"/>
    <col min="5645" max="5888" width="9.140625" style="85"/>
    <col min="5889" max="5889" width="15.5703125" style="85" customWidth="1"/>
    <col min="5890" max="5890" width="9.42578125" style="85" customWidth="1"/>
    <col min="5891" max="5891" width="17" style="85" customWidth="1"/>
    <col min="5892" max="5893" width="16.140625" style="85" customWidth="1"/>
    <col min="5894" max="5894" width="14.5703125" style="85" customWidth="1"/>
    <col min="5895" max="5895" width="12.42578125" style="85" customWidth="1"/>
    <col min="5896" max="5896" width="12.85546875" style="85" customWidth="1"/>
    <col min="5897" max="5897" width="10.7109375" style="85" customWidth="1"/>
    <col min="5898" max="5899" width="10.140625" style="85" customWidth="1"/>
    <col min="5900" max="5900" width="15.85546875" style="85" customWidth="1"/>
    <col min="5901" max="6144" width="9.140625" style="85"/>
    <col min="6145" max="6145" width="15.5703125" style="85" customWidth="1"/>
    <col min="6146" max="6146" width="9.42578125" style="85" customWidth="1"/>
    <col min="6147" max="6147" width="17" style="85" customWidth="1"/>
    <col min="6148" max="6149" width="16.140625" style="85" customWidth="1"/>
    <col min="6150" max="6150" width="14.5703125" style="85" customWidth="1"/>
    <col min="6151" max="6151" width="12.42578125" style="85" customWidth="1"/>
    <col min="6152" max="6152" width="12.85546875" style="85" customWidth="1"/>
    <col min="6153" max="6153" width="10.7109375" style="85" customWidth="1"/>
    <col min="6154" max="6155" width="10.140625" style="85" customWidth="1"/>
    <col min="6156" max="6156" width="15.85546875" style="85" customWidth="1"/>
    <col min="6157" max="6400" width="9.140625" style="85"/>
    <col min="6401" max="6401" width="15.5703125" style="85" customWidth="1"/>
    <col min="6402" max="6402" width="9.42578125" style="85" customWidth="1"/>
    <col min="6403" max="6403" width="17" style="85" customWidth="1"/>
    <col min="6404" max="6405" width="16.140625" style="85" customWidth="1"/>
    <col min="6406" max="6406" width="14.5703125" style="85" customWidth="1"/>
    <col min="6407" max="6407" width="12.42578125" style="85" customWidth="1"/>
    <col min="6408" max="6408" width="12.85546875" style="85" customWidth="1"/>
    <col min="6409" max="6409" width="10.7109375" style="85" customWidth="1"/>
    <col min="6410" max="6411" width="10.140625" style="85" customWidth="1"/>
    <col min="6412" max="6412" width="15.85546875" style="85" customWidth="1"/>
    <col min="6413" max="6656" width="9.140625" style="85"/>
    <col min="6657" max="6657" width="15.5703125" style="85" customWidth="1"/>
    <col min="6658" max="6658" width="9.42578125" style="85" customWidth="1"/>
    <col min="6659" max="6659" width="17" style="85" customWidth="1"/>
    <col min="6660" max="6661" width="16.140625" style="85" customWidth="1"/>
    <col min="6662" max="6662" width="14.5703125" style="85" customWidth="1"/>
    <col min="6663" max="6663" width="12.42578125" style="85" customWidth="1"/>
    <col min="6664" max="6664" width="12.85546875" style="85" customWidth="1"/>
    <col min="6665" max="6665" width="10.7109375" style="85" customWidth="1"/>
    <col min="6666" max="6667" width="10.140625" style="85" customWidth="1"/>
    <col min="6668" max="6668" width="15.85546875" style="85" customWidth="1"/>
    <col min="6669" max="6912" width="9.140625" style="85"/>
    <col min="6913" max="6913" width="15.5703125" style="85" customWidth="1"/>
    <col min="6914" max="6914" width="9.42578125" style="85" customWidth="1"/>
    <col min="6915" max="6915" width="17" style="85" customWidth="1"/>
    <col min="6916" max="6917" width="16.140625" style="85" customWidth="1"/>
    <col min="6918" max="6918" width="14.5703125" style="85" customWidth="1"/>
    <col min="6919" max="6919" width="12.42578125" style="85" customWidth="1"/>
    <col min="6920" max="6920" width="12.85546875" style="85" customWidth="1"/>
    <col min="6921" max="6921" width="10.7109375" style="85" customWidth="1"/>
    <col min="6922" max="6923" width="10.140625" style="85" customWidth="1"/>
    <col min="6924" max="6924" width="15.85546875" style="85" customWidth="1"/>
    <col min="6925" max="7168" width="9.140625" style="85"/>
    <col min="7169" max="7169" width="15.5703125" style="85" customWidth="1"/>
    <col min="7170" max="7170" width="9.42578125" style="85" customWidth="1"/>
    <col min="7171" max="7171" width="17" style="85" customWidth="1"/>
    <col min="7172" max="7173" width="16.140625" style="85" customWidth="1"/>
    <col min="7174" max="7174" width="14.5703125" style="85" customWidth="1"/>
    <col min="7175" max="7175" width="12.42578125" style="85" customWidth="1"/>
    <col min="7176" max="7176" width="12.85546875" style="85" customWidth="1"/>
    <col min="7177" max="7177" width="10.7109375" style="85" customWidth="1"/>
    <col min="7178" max="7179" width="10.140625" style="85" customWidth="1"/>
    <col min="7180" max="7180" width="15.85546875" style="85" customWidth="1"/>
    <col min="7181" max="7424" width="9.140625" style="85"/>
    <col min="7425" max="7425" width="15.5703125" style="85" customWidth="1"/>
    <col min="7426" max="7426" width="9.42578125" style="85" customWidth="1"/>
    <col min="7427" max="7427" width="17" style="85" customWidth="1"/>
    <col min="7428" max="7429" width="16.140625" style="85" customWidth="1"/>
    <col min="7430" max="7430" width="14.5703125" style="85" customWidth="1"/>
    <col min="7431" max="7431" width="12.42578125" style="85" customWidth="1"/>
    <col min="7432" max="7432" width="12.85546875" style="85" customWidth="1"/>
    <col min="7433" max="7433" width="10.7109375" style="85" customWidth="1"/>
    <col min="7434" max="7435" width="10.140625" style="85" customWidth="1"/>
    <col min="7436" max="7436" width="15.85546875" style="85" customWidth="1"/>
    <col min="7437" max="7680" width="9.140625" style="85"/>
    <col min="7681" max="7681" width="15.5703125" style="85" customWidth="1"/>
    <col min="7682" max="7682" width="9.42578125" style="85" customWidth="1"/>
    <col min="7683" max="7683" width="17" style="85" customWidth="1"/>
    <col min="7684" max="7685" width="16.140625" style="85" customWidth="1"/>
    <col min="7686" max="7686" width="14.5703125" style="85" customWidth="1"/>
    <col min="7687" max="7687" width="12.42578125" style="85" customWidth="1"/>
    <col min="7688" max="7688" width="12.85546875" style="85" customWidth="1"/>
    <col min="7689" max="7689" width="10.7109375" style="85" customWidth="1"/>
    <col min="7690" max="7691" width="10.140625" style="85" customWidth="1"/>
    <col min="7692" max="7692" width="15.85546875" style="85" customWidth="1"/>
    <col min="7693" max="7936" width="9.140625" style="85"/>
    <col min="7937" max="7937" width="15.5703125" style="85" customWidth="1"/>
    <col min="7938" max="7938" width="9.42578125" style="85" customWidth="1"/>
    <col min="7939" max="7939" width="17" style="85" customWidth="1"/>
    <col min="7940" max="7941" width="16.140625" style="85" customWidth="1"/>
    <col min="7942" max="7942" width="14.5703125" style="85" customWidth="1"/>
    <col min="7943" max="7943" width="12.42578125" style="85" customWidth="1"/>
    <col min="7944" max="7944" width="12.85546875" style="85" customWidth="1"/>
    <col min="7945" max="7945" width="10.7109375" style="85" customWidth="1"/>
    <col min="7946" max="7947" width="10.140625" style="85" customWidth="1"/>
    <col min="7948" max="7948" width="15.85546875" style="85" customWidth="1"/>
    <col min="7949" max="8192" width="9.140625" style="85"/>
    <col min="8193" max="8193" width="15.5703125" style="85" customWidth="1"/>
    <col min="8194" max="8194" width="9.42578125" style="85" customWidth="1"/>
    <col min="8195" max="8195" width="17" style="85" customWidth="1"/>
    <col min="8196" max="8197" width="16.140625" style="85" customWidth="1"/>
    <col min="8198" max="8198" width="14.5703125" style="85" customWidth="1"/>
    <col min="8199" max="8199" width="12.42578125" style="85" customWidth="1"/>
    <col min="8200" max="8200" width="12.85546875" style="85" customWidth="1"/>
    <col min="8201" max="8201" width="10.7109375" style="85" customWidth="1"/>
    <col min="8202" max="8203" width="10.140625" style="85" customWidth="1"/>
    <col min="8204" max="8204" width="15.85546875" style="85" customWidth="1"/>
    <col min="8205" max="8448" width="9.140625" style="85"/>
    <col min="8449" max="8449" width="15.5703125" style="85" customWidth="1"/>
    <col min="8450" max="8450" width="9.42578125" style="85" customWidth="1"/>
    <col min="8451" max="8451" width="17" style="85" customWidth="1"/>
    <col min="8452" max="8453" width="16.140625" style="85" customWidth="1"/>
    <col min="8454" max="8454" width="14.5703125" style="85" customWidth="1"/>
    <col min="8455" max="8455" width="12.42578125" style="85" customWidth="1"/>
    <col min="8456" max="8456" width="12.85546875" style="85" customWidth="1"/>
    <col min="8457" max="8457" width="10.7109375" style="85" customWidth="1"/>
    <col min="8458" max="8459" width="10.140625" style="85" customWidth="1"/>
    <col min="8460" max="8460" width="15.85546875" style="85" customWidth="1"/>
    <col min="8461" max="8704" width="9.140625" style="85"/>
    <col min="8705" max="8705" width="15.5703125" style="85" customWidth="1"/>
    <col min="8706" max="8706" width="9.42578125" style="85" customWidth="1"/>
    <col min="8707" max="8707" width="17" style="85" customWidth="1"/>
    <col min="8708" max="8709" width="16.140625" style="85" customWidth="1"/>
    <col min="8710" max="8710" width="14.5703125" style="85" customWidth="1"/>
    <col min="8711" max="8711" width="12.42578125" style="85" customWidth="1"/>
    <col min="8712" max="8712" width="12.85546875" style="85" customWidth="1"/>
    <col min="8713" max="8713" width="10.7109375" style="85" customWidth="1"/>
    <col min="8714" max="8715" width="10.140625" style="85" customWidth="1"/>
    <col min="8716" max="8716" width="15.85546875" style="85" customWidth="1"/>
    <col min="8717" max="8960" width="9.140625" style="85"/>
    <col min="8961" max="8961" width="15.5703125" style="85" customWidth="1"/>
    <col min="8962" max="8962" width="9.42578125" style="85" customWidth="1"/>
    <col min="8963" max="8963" width="17" style="85" customWidth="1"/>
    <col min="8964" max="8965" width="16.140625" style="85" customWidth="1"/>
    <col min="8966" max="8966" width="14.5703125" style="85" customWidth="1"/>
    <col min="8967" max="8967" width="12.42578125" style="85" customWidth="1"/>
    <col min="8968" max="8968" width="12.85546875" style="85" customWidth="1"/>
    <col min="8969" max="8969" width="10.7109375" style="85" customWidth="1"/>
    <col min="8970" max="8971" width="10.140625" style="85" customWidth="1"/>
    <col min="8972" max="8972" width="15.85546875" style="85" customWidth="1"/>
    <col min="8973" max="9216" width="9.140625" style="85"/>
    <col min="9217" max="9217" width="15.5703125" style="85" customWidth="1"/>
    <col min="9218" max="9218" width="9.42578125" style="85" customWidth="1"/>
    <col min="9219" max="9219" width="17" style="85" customWidth="1"/>
    <col min="9220" max="9221" width="16.140625" style="85" customWidth="1"/>
    <col min="9222" max="9222" width="14.5703125" style="85" customWidth="1"/>
    <col min="9223" max="9223" width="12.42578125" style="85" customWidth="1"/>
    <col min="9224" max="9224" width="12.85546875" style="85" customWidth="1"/>
    <col min="9225" max="9225" width="10.7109375" style="85" customWidth="1"/>
    <col min="9226" max="9227" width="10.140625" style="85" customWidth="1"/>
    <col min="9228" max="9228" width="15.85546875" style="85" customWidth="1"/>
    <col min="9229" max="9472" width="9.140625" style="85"/>
    <col min="9473" max="9473" width="15.5703125" style="85" customWidth="1"/>
    <col min="9474" max="9474" width="9.42578125" style="85" customWidth="1"/>
    <col min="9475" max="9475" width="17" style="85" customWidth="1"/>
    <col min="9476" max="9477" width="16.140625" style="85" customWidth="1"/>
    <col min="9478" max="9478" width="14.5703125" style="85" customWidth="1"/>
    <col min="9479" max="9479" width="12.42578125" style="85" customWidth="1"/>
    <col min="9480" max="9480" width="12.85546875" style="85" customWidth="1"/>
    <col min="9481" max="9481" width="10.7109375" style="85" customWidth="1"/>
    <col min="9482" max="9483" width="10.140625" style="85" customWidth="1"/>
    <col min="9484" max="9484" width="15.85546875" style="85" customWidth="1"/>
    <col min="9485" max="9728" width="9.140625" style="85"/>
    <col min="9729" max="9729" width="15.5703125" style="85" customWidth="1"/>
    <col min="9730" max="9730" width="9.42578125" style="85" customWidth="1"/>
    <col min="9731" max="9731" width="17" style="85" customWidth="1"/>
    <col min="9732" max="9733" width="16.140625" style="85" customWidth="1"/>
    <col min="9734" max="9734" width="14.5703125" style="85" customWidth="1"/>
    <col min="9735" max="9735" width="12.42578125" style="85" customWidth="1"/>
    <col min="9736" max="9736" width="12.85546875" style="85" customWidth="1"/>
    <col min="9737" max="9737" width="10.7109375" style="85" customWidth="1"/>
    <col min="9738" max="9739" width="10.140625" style="85" customWidth="1"/>
    <col min="9740" max="9740" width="15.85546875" style="85" customWidth="1"/>
    <col min="9741" max="9984" width="9.140625" style="85"/>
    <col min="9985" max="9985" width="15.5703125" style="85" customWidth="1"/>
    <col min="9986" max="9986" width="9.42578125" style="85" customWidth="1"/>
    <col min="9987" max="9987" width="17" style="85" customWidth="1"/>
    <col min="9988" max="9989" width="16.140625" style="85" customWidth="1"/>
    <col min="9990" max="9990" width="14.5703125" style="85" customWidth="1"/>
    <col min="9991" max="9991" width="12.42578125" style="85" customWidth="1"/>
    <col min="9992" max="9992" width="12.85546875" style="85" customWidth="1"/>
    <col min="9993" max="9993" width="10.7109375" style="85" customWidth="1"/>
    <col min="9994" max="9995" width="10.140625" style="85" customWidth="1"/>
    <col min="9996" max="9996" width="15.85546875" style="85" customWidth="1"/>
    <col min="9997" max="10240" width="9.140625" style="85"/>
    <col min="10241" max="10241" width="15.5703125" style="85" customWidth="1"/>
    <col min="10242" max="10242" width="9.42578125" style="85" customWidth="1"/>
    <col min="10243" max="10243" width="17" style="85" customWidth="1"/>
    <col min="10244" max="10245" width="16.140625" style="85" customWidth="1"/>
    <col min="10246" max="10246" width="14.5703125" style="85" customWidth="1"/>
    <col min="10247" max="10247" width="12.42578125" style="85" customWidth="1"/>
    <col min="10248" max="10248" width="12.85546875" style="85" customWidth="1"/>
    <col min="10249" max="10249" width="10.7109375" style="85" customWidth="1"/>
    <col min="10250" max="10251" width="10.140625" style="85" customWidth="1"/>
    <col min="10252" max="10252" width="15.85546875" style="85" customWidth="1"/>
    <col min="10253" max="10496" width="9.140625" style="85"/>
    <col min="10497" max="10497" width="15.5703125" style="85" customWidth="1"/>
    <col min="10498" max="10498" width="9.42578125" style="85" customWidth="1"/>
    <col min="10499" max="10499" width="17" style="85" customWidth="1"/>
    <col min="10500" max="10501" width="16.140625" style="85" customWidth="1"/>
    <col min="10502" max="10502" width="14.5703125" style="85" customWidth="1"/>
    <col min="10503" max="10503" width="12.42578125" style="85" customWidth="1"/>
    <col min="10504" max="10504" width="12.85546875" style="85" customWidth="1"/>
    <col min="10505" max="10505" width="10.7109375" style="85" customWidth="1"/>
    <col min="10506" max="10507" width="10.140625" style="85" customWidth="1"/>
    <col min="10508" max="10508" width="15.85546875" style="85" customWidth="1"/>
    <col min="10509" max="10752" width="9.140625" style="85"/>
    <col min="10753" max="10753" width="15.5703125" style="85" customWidth="1"/>
    <col min="10754" max="10754" width="9.42578125" style="85" customWidth="1"/>
    <col min="10755" max="10755" width="17" style="85" customWidth="1"/>
    <col min="10756" max="10757" width="16.140625" style="85" customWidth="1"/>
    <col min="10758" max="10758" width="14.5703125" style="85" customWidth="1"/>
    <col min="10759" max="10759" width="12.42578125" style="85" customWidth="1"/>
    <col min="10760" max="10760" width="12.85546875" style="85" customWidth="1"/>
    <col min="10761" max="10761" width="10.7109375" style="85" customWidth="1"/>
    <col min="10762" max="10763" width="10.140625" style="85" customWidth="1"/>
    <col min="10764" max="10764" width="15.85546875" style="85" customWidth="1"/>
    <col min="10765" max="11008" width="9.140625" style="85"/>
    <col min="11009" max="11009" width="15.5703125" style="85" customWidth="1"/>
    <col min="11010" max="11010" width="9.42578125" style="85" customWidth="1"/>
    <col min="11011" max="11011" width="17" style="85" customWidth="1"/>
    <col min="11012" max="11013" width="16.140625" style="85" customWidth="1"/>
    <col min="11014" max="11014" width="14.5703125" style="85" customWidth="1"/>
    <col min="11015" max="11015" width="12.42578125" style="85" customWidth="1"/>
    <col min="11016" max="11016" width="12.85546875" style="85" customWidth="1"/>
    <col min="11017" max="11017" width="10.7109375" style="85" customWidth="1"/>
    <col min="11018" max="11019" width="10.140625" style="85" customWidth="1"/>
    <col min="11020" max="11020" width="15.85546875" style="85" customWidth="1"/>
    <col min="11021" max="11264" width="9.140625" style="85"/>
    <col min="11265" max="11265" width="15.5703125" style="85" customWidth="1"/>
    <col min="11266" max="11266" width="9.42578125" style="85" customWidth="1"/>
    <col min="11267" max="11267" width="17" style="85" customWidth="1"/>
    <col min="11268" max="11269" width="16.140625" style="85" customWidth="1"/>
    <col min="11270" max="11270" width="14.5703125" style="85" customWidth="1"/>
    <col min="11271" max="11271" width="12.42578125" style="85" customWidth="1"/>
    <col min="11272" max="11272" width="12.85546875" style="85" customWidth="1"/>
    <col min="11273" max="11273" width="10.7109375" style="85" customWidth="1"/>
    <col min="11274" max="11275" width="10.140625" style="85" customWidth="1"/>
    <col min="11276" max="11276" width="15.85546875" style="85" customWidth="1"/>
    <col min="11277" max="11520" width="9.140625" style="85"/>
    <col min="11521" max="11521" width="15.5703125" style="85" customWidth="1"/>
    <col min="11522" max="11522" width="9.42578125" style="85" customWidth="1"/>
    <col min="11523" max="11523" width="17" style="85" customWidth="1"/>
    <col min="11524" max="11525" width="16.140625" style="85" customWidth="1"/>
    <col min="11526" max="11526" width="14.5703125" style="85" customWidth="1"/>
    <col min="11527" max="11527" width="12.42578125" style="85" customWidth="1"/>
    <col min="11528" max="11528" width="12.85546875" style="85" customWidth="1"/>
    <col min="11529" max="11529" width="10.7109375" style="85" customWidth="1"/>
    <col min="11530" max="11531" width="10.140625" style="85" customWidth="1"/>
    <col min="11532" max="11532" width="15.85546875" style="85" customWidth="1"/>
    <col min="11533" max="11776" width="9.140625" style="85"/>
    <col min="11777" max="11777" width="15.5703125" style="85" customWidth="1"/>
    <col min="11778" max="11778" width="9.42578125" style="85" customWidth="1"/>
    <col min="11779" max="11779" width="17" style="85" customWidth="1"/>
    <col min="11780" max="11781" width="16.140625" style="85" customWidth="1"/>
    <col min="11782" max="11782" width="14.5703125" style="85" customWidth="1"/>
    <col min="11783" max="11783" width="12.42578125" style="85" customWidth="1"/>
    <col min="11784" max="11784" width="12.85546875" style="85" customWidth="1"/>
    <col min="11785" max="11785" width="10.7109375" style="85" customWidth="1"/>
    <col min="11786" max="11787" width="10.140625" style="85" customWidth="1"/>
    <col min="11788" max="11788" width="15.85546875" style="85" customWidth="1"/>
    <col min="11789" max="12032" width="9.140625" style="85"/>
    <col min="12033" max="12033" width="15.5703125" style="85" customWidth="1"/>
    <col min="12034" max="12034" width="9.42578125" style="85" customWidth="1"/>
    <col min="12035" max="12035" width="17" style="85" customWidth="1"/>
    <col min="12036" max="12037" width="16.140625" style="85" customWidth="1"/>
    <col min="12038" max="12038" width="14.5703125" style="85" customWidth="1"/>
    <col min="12039" max="12039" width="12.42578125" style="85" customWidth="1"/>
    <col min="12040" max="12040" width="12.85546875" style="85" customWidth="1"/>
    <col min="12041" max="12041" width="10.7109375" style="85" customWidth="1"/>
    <col min="12042" max="12043" width="10.140625" style="85" customWidth="1"/>
    <col min="12044" max="12044" width="15.85546875" style="85" customWidth="1"/>
    <col min="12045" max="12288" width="9.140625" style="85"/>
    <col min="12289" max="12289" width="15.5703125" style="85" customWidth="1"/>
    <col min="12290" max="12290" width="9.42578125" style="85" customWidth="1"/>
    <col min="12291" max="12291" width="17" style="85" customWidth="1"/>
    <col min="12292" max="12293" width="16.140625" style="85" customWidth="1"/>
    <col min="12294" max="12294" width="14.5703125" style="85" customWidth="1"/>
    <col min="12295" max="12295" width="12.42578125" style="85" customWidth="1"/>
    <col min="12296" max="12296" width="12.85546875" style="85" customWidth="1"/>
    <col min="12297" max="12297" width="10.7109375" style="85" customWidth="1"/>
    <col min="12298" max="12299" width="10.140625" style="85" customWidth="1"/>
    <col min="12300" max="12300" width="15.85546875" style="85" customWidth="1"/>
    <col min="12301" max="12544" width="9.140625" style="85"/>
    <col min="12545" max="12545" width="15.5703125" style="85" customWidth="1"/>
    <col min="12546" max="12546" width="9.42578125" style="85" customWidth="1"/>
    <col min="12547" max="12547" width="17" style="85" customWidth="1"/>
    <col min="12548" max="12549" width="16.140625" style="85" customWidth="1"/>
    <col min="12550" max="12550" width="14.5703125" style="85" customWidth="1"/>
    <col min="12551" max="12551" width="12.42578125" style="85" customWidth="1"/>
    <col min="12552" max="12552" width="12.85546875" style="85" customWidth="1"/>
    <col min="12553" max="12553" width="10.7109375" style="85" customWidth="1"/>
    <col min="12554" max="12555" width="10.140625" style="85" customWidth="1"/>
    <col min="12556" max="12556" width="15.85546875" style="85" customWidth="1"/>
    <col min="12557" max="12800" width="9.140625" style="85"/>
    <col min="12801" max="12801" width="15.5703125" style="85" customWidth="1"/>
    <col min="12802" max="12802" width="9.42578125" style="85" customWidth="1"/>
    <col min="12803" max="12803" width="17" style="85" customWidth="1"/>
    <col min="12804" max="12805" width="16.140625" style="85" customWidth="1"/>
    <col min="12806" max="12806" width="14.5703125" style="85" customWidth="1"/>
    <col min="12807" max="12807" width="12.42578125" style="85" customWidth="1"/>
    <col min="12808" max="12808" width="12.85546875" style="85" customWidth="1"/>
    <col min="12809" max="12809" width="10.7109375" style="85" customWidth="1"/>
    <col min="12810" max="12811" width="10.140625" style="85" customWidth="1"/>
    <col min="12812" max="12812" width="15.85546875" style="85" customWidth="1"/>
    <col min="12813" max="13056" width="9.140625" style="85"/>
    <col min="13057" max="13057" width="15.5703125" style="85" customWidth="1"/>
    <col min="13058" max="13058" width="9.42578125" style="85" customWidth="1"/>
    <col min="13059" max="13059" width="17" style="85" customWidth="1"/>
    <col min="13060" max="13061" width="16.140625" style="85" customWidth="1"/>
    <col min="13062" max="13062" width="14.5703125" style="85" customWidth="1"/>
    <col min="13063" max="13063" width="12.42578125" style="85" customWidth="1"/>
    <col min="13064" max="13064" width="12.85546875" style="85" customWidth="1"/>
    <col min="13065" max="13065" width="10.7109375" style="85" customWidth="1"/>
    <col min="13066" max="13067" width="10.140625" style="85" customWidth="1"/>
    <col min="13068" max="13068" width="15.85546875" style="85" customWidth="1"/>
    <col min="13069" max="13312" width="9.140625" style="85"/>
    <col min="13313" max="13313" width="15.5703125" style="85" customWidth="1"/>
    <col min="13314" max="13314" width="9.42578125" style="85" customWidth="1"/>
    <col min="13315" max="13315" width="17" style="85" customWidth="1"/>
    <col min="13316" max="13317" width="16.140625" style="85" customWidth="1"/>
    <col min="13318" max="13318" width="14.5703125" style="85" customWidth="1"/>
    <col min="13319" max="13319" width="12.42578125" style="85" customWidth="1"/>
    <col min="13320" max="13320" width="12.85546875" style="85" customWidth="1"/>
    <col min="13321" max="13321" width="10.7109375" style="85" customWidth="1"/>
    <col min="13322" max="13323" width="10.140625" style="85" customWidth="1"/>
    <col min="13324" max="13324" width="15.85546875" style="85" customWidth="1"/>
    <col min="13325" max="13568" width="9.140625" style="85"/>
    <col min="13569" max="13569" width="15.5703125" style="85" customWidth="1"/>
    <col min="13570" max="13570" width="9.42578125" style="85" customWidth="1"/>
    <col min="13571" max="13571" width="17" style="85" customWidth="1"/>
    <col min="13572" max="13573" width="16.140625" style="85" customWidth="1"/>
    <col min="13574" max="13574" width="14.5703125" style="85" customWidth="1"/>
    <col min="13575" max="13575" width="12.42578125" style="85" customWidth="1"/>
    <col min="13576" max="13576" width="12.85546875" style="85" customWidth="1"/>
    <col min="13577" max="13577" width="10.7109375" style="85" customWidth="1"/>
    <col min="13578" max="13579" width="10.140625" style="85" customWidth="1"/>
    <col min="13580" max="13580" width="15.85546875" style="85" customWidth="1"/>
    <col min="13581" max="13824" width="9.140625" style="85"/>
    <col min="13825" max="13825" width="15.5703125" style="85" customWidth="1"/>
    <col min="13826" max="13826" width="9.42578125" style="85" customWidth="1"/>
    <col min="13827" max="13827" width="17" style="85" customWidth="1"/>
    <col min="13828" max="13829" width="16.140625" style="85" customWidth="1"/>
    <col min="13830" max="13830" width="14.5703125" style="85" customWidth="1"/>
    <col min="13831" max="13831" width="12.42578125" style="85" customWidth="1"/>
    <col min="13832" max="13832" width="12.85546875" style="85" customWidth="1"/>
    <col min="13833" max="13833" width="10.7109375" style="85" customWidth="1"/>
    <col min="13834" max="13835" width="10.140625" style="85" customWidth="1"/>
    <col min="13836" max="13836" width="15.85546875" style="85" customWidth="1"/>
    <col min="13837" max="14080" width="9.140625" style="85"/>
    <col min="14081" max="14081" width="15.5703125" style="85" customWidth="1"/>
    <col min="14082" max="14082" width="9.42578125" style="85" customWidth="1"/>
    <col min="14083" max="14083" width="17" style="85" customWidth="1"/>
    <col min="14084" max="14085" width="16.140625" style="85" customWidth="1"/>
    <col min="14086" max="14086" width="14.5703125" style="85" customWidth="1"/>
    <col min="14087" max="14087" width="12.42578125" style="85" customWidth="1"/>
    <col min="14088" max="14088" width="12.85546875" style="85" customWidth="1"/>
    <col min="14089" max="14089" width="10.7109375" style="85" customWidth="1"/>
    <col min="14090" max="14091" width="10.140625" style="85" customWidth="1"/>
    <col min="14092" max="14092" width="15.85546875" style="85" customWidth="1"/>
    <col min="14093" max="14336" width="9.140625" style="85"/>
    <col min="14337" max="14337" width="15.5703125" style="85" customWidth="1"/>
    <col min="14338" max="14338" width="9.42578125" style="85" customWidth="1"/>
    <col min="14339" max="14339" width="17" style="85" customWidth="1"/>
    <col min="14340" max="14341" width="16.140625" style="85" customWidth="1"/>
    <col min="14342" max="14342" width="14.5703125" style="85" customWidth="1"/>
    <col min="14343" max="14343" width="12.42578125" style="85" customWidth="1"/>
    <col min="14344" max="14344" width="12.85546875" style="85" customWidth="1"/>
    <col min="14345" max="14345" width="10.7109375" style="85" customWidth="1"/>
    <col min="14346" max="14347" width="10.140625" style="85" customWidth="1"/>
    <col min="14348" max="14348" width="15.85546875" style="85" customWidth="1"/>
    <col min="14349" max="14592" width="9.140625" style="85"/>
    <col min="14593" max="14593" width="15.5703125" style="85" customWidth="1"/>
    <col min="14594" max="14594" width="9.42578125" style="85" customWidth="1"/>
    <col min="14595" max="14595" width="17" style="85" customWidth="1"/>
    <col min="14596" max="14597" width="16.140625" style="85" customWidth="1"/>
    <col min="14598" max="14598" width="14.5703125" style="85" customWidth="1"/>
    <col min="14599" max="14599" width="12.42578125" style="85" customWidth="1"/>
    <col min="14600" max="14600" width="12.85546875" style="85" customWidth="1"/>
    <col min="14601" max="14601" width="10.7109375" style="85" customWidth="1"/>
    <col min="14602" max="14603" width="10.140625" style="85" customWidth="1"/>
    <col min="14604" max="14604" width="15.85546875" style="85" customWidth="1"/>
    <col min="14605" max="14848" width="9.140625" style="85"/>
    <col min="14849" max="14849" width="15.5703125" style="85" customWidth="1"/>
    <col min="14850" max="14850" width="9.42578125" style="85" customWidth="1"/>
    <col min="14851" max="14851" width="17" style="85" customWidth="1"/>
    <col min="14852" max="14853" width="16.140625" style="85" customWidth="1"/>
    <col min="14854" max="14854" width="14.5703125" style="85" customWidth="1"/>
    <col min="14855" max="14855" width="12.42578125" style="85" customWidth="1"/>
    <col min="14856" max="14856" width="12.85546875" style="85" customWidth="1"/>
    <col min="14857" max="14857" width="10.7109375" style="85" customWidth="1"/>
    <col min="14858" max="14859" width="10.140625" style="85" customWidth="1"/>
    <col min="14860" max="14860" width="15.85546875" style="85" customWidth="1"/>
    <col min="14861" max="15104" width="9.140625" style="85"/>
    <col min="15105" max="15105" width="15.5703125" style="85" customWidth="1"/>
    <col min="15106" max="15106" width="9.42578125" style="85" customWidth="1"/>
    <col min="15107" max="15107" width="17" style="85" customWidth="1"/>
    <col min="15108" max="15109" width="16.140625" style="85" customWidth="1"/>
    <col min="15110" max="15110" width="14.5703125" style="85" customWidth="1"/>
    <col min="15111" max="15111" width="12.42578125" style="85" customWidth="1"/>
    <col min="15112" max="15112" width="12.85546875" style="85" customWidth="1"/>
    <col min="15113" max="15113" width="10.7109375" style="85" customWidth="1"/>
    <col min="15114" max="15115" width="10.140625" style="85" customWidth="1"/>
    <col min="15116" max="15116" width="15.85546875" style="85" customWidth="1"/>
    <col min="15117" max="15360" width="9.140625" style="85"/>
    <col min="15361" max="15361" width="15.5703125" style="85" customWidth="1"/>
    <col min="15362" max="15362" width="9.42578125" style="85" customWidth="1"/>
    <col min="15363" max="15363" width="17" style="85" customWidth="1"/>
    <col min="15364" max="15365" width="16.140625" style="85" customWidth="1"/>
    <col min="15366" max="15366" width="14.5703125" style="85" customWidth="1"/>
    <col min="15367" max="15367" width="12.42578125" style="85" customWidth="1"/>
    <col min="15368" max="15368" width="12.85546875" style="85" customWidth="1"/>
    <col min="15369" max="15369" width="10.7109375" style="85" customWidth="1"/>
    <col min="15370" max="15371" width="10.140625" style="85" customWidth="1"/>
    <col min="15372" max="15372" width="15.85546875" style="85" customWidth="1"/>
    <col min="15373" max="15616" width="9.140625" style="85"/>
    <col min="15617" max="15617" width="15.5703125" style="85" customWidth="1"/>
    <col min="15618" max="15618" width="9.42578125" style="85" customWidth="1"/>
    <col min="15619" max="15619" width="17" style="85" customWidth="1"/>
    <col min="15620" max="15621" width="16.140625" style="85" customWidth="1"/>
    <col min="15622" max="15622" width="14.5703125" style="85" customWidth="1"/>
    <col min="15623" max="15623" width="12.42578125" style="85" customWidth="1"/>
    <col min="15624" max="15624" width="12.85546875" style="85" customWidth="1"/>
    <col min="15625" max="15625" width="10.7109375" style="85" customWidth="1"/>
    <col min="15626" max="15627" width="10.140625" style="85" customWidth="1"/>
    <col min="15628" max="15628" width="15.85546875" style="85" customWidth="1"/>
    <col min="15629" max="15872" width="9.140625" style="85"/>
    <col min="15873" max="15873" width="15.5703125" style="85" customWidth="1"/>
    <col min="15874" max="15874" width="9.42578125" style="85" customWidth="1"/>
    <col min="15875" max="15875" width="17" style="85" customWidth="1"/>
    <col min="15876" max="15877" width="16.140625" style="85" customWidth="1"/>
    <col min="15878" max="15878" width="14.5703125" style="85" customWidth="1"/>
    <col min="15879" max="15879" width="12.42578125" style="85" customWidth="1"/>
    <col min="15880" max="15880" width="12.85546875" style="85" customWidth="1"/>
    <col min="15881" max="15881" width="10.7109375" style="85" customWidth="1"/>
    <col min="15882" max="15883" width="10.140625" style="85" customWidth="1"/>
    <col min="15884" max="15884" width="15.85546875" style="85" customWidth="1"/>
    <col min="15885" max="16128" width="9.140625" style="85"/>
    <col min="16129" max="16129" width="15.5703125" style="85" customWidth="1"/>
    <col min="16130" max="16130" width="9.42578125" style="85" customWidth="1"/>
    <col min="16131" max="16131" width="17" style="85" customWidth="1"/>
    <col min="16132" max="16133" width="16.140625" style="85" customWidth="1"/>
    <col min="16134" max="16134" width="14.5703125" style="85" customWidth="1"/>
    <col min="16135" max="16135" width="12.42578125" style="85" customWidth="1"/>
    <col min="16136" max="16136" width="12.85546875" style="85" customWidth="1"/>
    <col min="16137" max="16137" width="10.7109375" style="85" customWidth="1"/>
    <col min="16138" max="16139" width="10.140625" style="85" customWidth="1"/>
    <col min="16140" max="16140" width="15.85546875" style="85" customWidth="1"/>
    <col min="16141" max="16384" width="9.140625" style="85"/>
  </cols>
  <sheetData>
    <row r="1" spans="1:12" ht="30.75" customHeight="1" thickBot="1" x14ac:dyDescent="0.25">
      <c r="A1" s="238" t="s">
        <v>77</v>
      </c>
      <c r="B1" s="238"/>
      <c r="C1" s="238"/>
      <c r="D1" s="238"/>
      <c r="E1" s="238"/>
      <c r="F1" s="238"/>
      <c r="G1" s="238"/>
    </row>
    <row r="2" spans="1:12" s="91" customFormat="1" ht="50.25" customHeight="1" x14ac:dyDescent="0.2">
      <c r="A2" s="86" t="s">
        <v>78</v>
      </c>
      <c r="B2" s="87" t="s">
        <v>79</v>
      </c>
      <c r="C2" s="88" t="s">
        <v>80</v>
      </c>
      <c r="D2" s="88" t="s">
        <v>81</v>
      </c>
      <c r="E2" s="88"/>
      <c r="F2" s="88" t="s">
        <v>82</v>
      </c>
      <c r="G2" s="88" t="s">
        <v>83</v>
      </c>
      <c r="H2" s="88" t="s">
        <v>84</v>
      </c>
      <c r="I2" s="88" t="s">
        <v>85</v>
      </c>
      <c r="J2" s="88" t="s">
        <v>86</v>
      </c>
      <c r="K2" s="89" t="s">
        <v>87</v>
      </c>
      <c r="L2" s="90" t="s">
        <v>88</v>
      </c>
    </row>
    <row r="3" spans="1:12" x14ac:dyDescent="0.2">
      <c r="A3" s="92">
        <v>630</v>
      </c>
      <c r="B3" s="93">
        <v>900</v>
      </c>
      <c r="C3" s="94">
        <f t="shared" ref="C3:C13" si="0">A3*2/3*3.14</f>
        <v>1318.8</v>
      </c>
      <c r="D3" s="94">
        <f t="shared" ref="D3:D13" si="1">A3*3.14</f>
        <v>1978.2</v>
      </c>
      <c r="E3" s="94"/>
      <c r="F3" s="94">
        <f t="shared" ref="F3:F13" si="2">((2*3.14*(B3/2))/4)+400</f>
        <v>1106.5</v>
      </c>
      <c r="G3" s="94">
        <f t="shared" ref="G3:G13" si="3">((2*3.14*(B3+(A3/2)/2))/4)+400</f>
        <v>2060.2750000000001</v>
      </c>
      <c r="H3" s="94">
        <f t="shared" ref="H3:H13" si="4">((F3*2+G3)/3)</f>
        <v>1424.425</v>
      </c>
      <c r="I3" s="95">
        <v>0</v>
      </c>
      <c r="J3" s="96">
        <f t="shared" ref="J3:J13" si="5">C3*H3/10000</f>
        <v>187.85316900000001</v>
      </c>
      <c r="K3" s="97">
        <f t="shared" ref="K3:K13" si="6">D3*H3/10000</f>
        <v>281.77975350000003</v>
      </c>
      <c r="L3" s="97">
        <f t="shared" ref="L3:L13" si="7">SUM(J3*I3)</f>
        <v>0</v>
      </c>
    </row>
    <row r="4" spans="1:12" x14ac:dyDescent="0.2">
      <c r="A4" s="92">
        <v>530</v>
      </c>
      <c r="B4" s="93">
        <v>750</v>
      </c>
      <c r="C4" s="94">
        <f t="shared" si="0"/>
        <v>1109.4666666666667</v>
      </c>
      <c r="D4" s="94">
        <f t="shared" si="1"/>
        <v>1664.2</v>
      </c>
      <c r="E4" s="94"/>
      <c r="F4" s="94">
        <f t="shared" si="2"/>
        <v>988.75</v>
      </c>
      <c r="G4" s="94">
        <f t="shared" si="3"/>
        <v>1785.5250000000001</v>
      </c>
      <c r="H4" s="94">
        <f t="shared" si="4"/>
        <v>1254.3416666666667</v>
      </c>
      <c r="I4" s="95">
        <v>0</v>
      </c>
      <c r="J4" s="96">
        <f t="shared" si="5"/>
        <v>139.16502677777777</v>
      </c>
      <c r="K4" s="97">
        <f t="shared" si="6"/>
        <v>208.74754016666668</v>
      </c>
      <c r="L4" s="97">
        <f t="shared" si="7"/>
        <v>0</v>
      </c>
    </row>
    <row r="5" spans="1:12" x14ac:dyDescent="0.2">
      <c r="A5" s="98">
        <v>426</v>
      </c>
      <c r="B5" s="99">
        <v>600</v>
      </c>
      <c r="C5" s="97">
        <f t="shared" si="0"/>
        <v>891.76</v>
      </c>
      <c r="D5" s="97">
        <f t="shared" si="1"/>
        <v>1337.64</v>
      </c>
      <c r="E5" s="97"/>
      <c r="F5" s="97">
        <f t="shared" si="2"/>
        <v>871</v>
      </c>
      <c r="G5" s="94">
        <f t="shared" si="3"/>
        <v>1509.2050000000002</v>
      </c>
      <c r="H5" s="94">
        <f t="shared" si="4"/>
        <v>1083.7349999999999</v>
      </c>
      <c r="I5" s="95">
        <v>0</v>
      </c>
      <c r="J5" s="96">
        <f t="shared" si="5"/>
        <v>96.643152360000002</v>
      </c>
      <c r="K5" s="97">
        <f t="shared" si="6"/>
        <v>144.96472853999998</v>
      </c>
      <c r="L5" s="97">
        <f t="shared" si="7"/>
        <v>0</v>
      </c>
    </row>
    <row r="6" spans="1:12" x14ac:dyDescent="0.2">
      <c r="A6" s="98">
        <v>325</v>
      </c>
      <c r="B6" s="99">
        <v>450</v>
      </c>
      <c r="C6" s="97">
        <f t="shared" si="0"/>
        <v>680.33333333333337</v>
      </c>
      <c r="D6" s="97">
        <f t="shared" si="1"/>
        <v>1020.5</v>
      </c>
      <c r="E6" s="97"/>
      <c r="F6" s="97">
        <f t="shared" si="2"/>
        <v>753.25</v>
      </c>
      <c r="G6" s="94">
        <f t="shared" si="3"/>
        <v>1234.0625</v>
      </c>
      <c r="H6" s="94">
        <f t="shared" si="4"/>
        <v>913.52083333333337</v>
      </c>
      <c r="I6" s="95">
        <v>0</v>
      </c>
      <c r="J6" s="96">
        <f t="shared" si="5"/>
        <v>62.149867361111113</v>
      </c>
      <c r="K6" s="97">
        <f t="shared" si="6"/>
        <v>93.22480104166668</v>
      </c>
      <c r="L6" s="97">
        <f t="shared" si="7"/>
        <v>0</v>
      </c>
    </row>
    <row r="7" spans="1:12" x14ac:dyDescent="0.2">
      <c r="A7" s="98">
        <v>273</v>
      </c>
      <c r="B7" s="99">
        <v>375</v>
      </c>
      <c r="C7" s="97">
        <f t="shared" si="0"/>
        <v>571.48</v>
      </c>
      <c r="D7" s="97">
        <f t="shared" si="1"/>
        <v>857.22</v>
      </c>
      <c r="E7" s="97"/>
      <c r="F7" s="97">
        <f t="shared" si="2"/>
        <v>694.375</v>
      </c>
      <c r="G7" s="94">
        <f t="shared" si="3"/>
        <v>1095.9025000000001</v>
      </c>
      <c r="H7" s="94">
        <f t="shared" si="4"/>
        <v>828.21750000000009</v>
      </c>
      <c r="I7" s="95">
        <v>0</v>
      </c>
      <c r="J7" s="96">
        <f t="shared" si="5"/>
        <v>47.330973690000008</v>
      </c>
      <c r="K7" s="97">
        <f t="shared" si="6"/>
        <v>70.996460535000011</v>
      </c>
      <c r="L7" s="97">
        <f t="shared" si="7"/>
        <v>0</v>
      </c>
    </row>
    <row r="8" spans="1:12" x14ac:dyDescent="0.2">
      <c r="A8" s="98">
        <v>219</v>
      </c>
      <c r="B8" s="99">
        <v>300</v>
      </c>
      <c r="C8" s="97">
        <f t="shared" si="0"/>
        <v>458.44</v>
      </c>
      <c r="D8" s="97">
        <f t="shared" si="1"/>
        <v>687.66000000000008</v>
      </c>
      <c r="E8" s="97"/>
      <c r="F8" s="97">
        <f t="shared" si="2"/>
        <v>635.5</v>
      </c>
      <c r="G8" s="94">
        <f t="shared" si="3"/>
        <v>956.95749999999998</v>
      </c>
      <c r="H8" s="94">
        <f t="shared" si="4"/>
        <v>742.65250000000003</v>
      </c>
      <c r="I8" s="95">
        <v>0</v>
      </c>
      <c r="J8" s="96">
        <f t="shared" si="5"/>
        <v>34.046161210000001</v>
      </c>
      <c r="K8" s="97">
        <f t="shared" si="6"/>
        <v>51.069241815000012</v>
      </c>
      <c r="L8" s="97">
        <f t="shared" si="7"/>
        <v>0</v>
      </c>
    </row>
    <row r="9" spans="1:12" x14ac:dyDescent="0.2">
      <c r="A9" s="98">
        <v>159</v>
      </c>
      <c r="B9" s="99">
        <v>225</v>
      </c>
      <c r="C9" s="97">
        <f t="shared" si="0"/>
        <v>332.84000000000003</v>
      </c>
      <c r="D9" s="97">
        <f t="shared" si="1"/>
        <v>499.26000000000005</v>
      </c>
      <c r="E9" s="97"/>
      <c r="F9" s="97">
        <f t="shared" si="2"/>
        <v>576.625</v>
      </c>
      <c r="G9" s="94">
        <f t="shared" si="3"/>
        <v>815.65750000000003</v>
      </c>
      <c r="H9" s="94">
        <f t="shared" si="4"/>
        <v>656.30250000000001</v>
      </c>
      <c r="I9" s="95">
        <v>0</v>
      </c>
      <c r="J9" s="96">
        <f t="shared" si="5"/>
        <v>21.844372410000002</v>
      </c>
      <c r="K9" s="97">
        <f t="shared" si="6"/>
        <v>32.766558615000008</v>
      </c>
      <c r="L9" s="97">
        <f t="shared" si="7"/>
        <v>0</v>
      </c>
    </row>
    <row r="10" spans="1:12" x14ac:dyDescent="0.2">
      <c r="A10" s="98">
        <v>133</v>
      </c>
      <c r="B10" s="99">
        <v>190</v>
      </c>
      <c r="C10" s="97">
        <f t="shared" si="0"/>
        <v>278.41333333333336</v>
      </c>
      <c r="D10" s="97">
        <f t="shared" si="1"/>
        <v>417.62</v>
      </c>
      <c r="E10" s="97"/>
      <c r="F10" s="97">
        <f t="shared" si="2"/>
        <v>549.15</v>
      </c>
      <c r="G10" s="94">
        <f t="shared" si="3"/>
        <v>750.50250000000005</v>
      </c>
      <c r="H10" s="94">
        <f t="shared" si="4"/>
        <v>616.26750000000004</v>
      </c>
      <c r="I10" s="95">
        <v>0</v>
      </c>
      <c r="J10" s="96">
        <f t="shared" si="5"/>
        <v>17.157708890000002</v>
      </c>
      <c r="K10" s="97">
        <f t="shared" si="6"/>
        <v>25.736563335000003</v>
      </c>
      <c r="L10" s="97">
        <f t="shared" si="7"/>
        <v>0</v>
      </c>
    </row>
    <row r="11" spans="1:12" x14ac:dyDescent="0.2">
      <c r="A11" s="98">
        <v>108</v>
      </c>
      <c r="B11" s="99">
        <v>150</v>
      </c>
      <c r="C11" s="97">
        <f t="shared" si="0"/>
        <v>226.08</v>
      </c>
      <c r="D11" s="97">
        <f t="shared" si="1"/>
        <v>339.12</v>
      </c>
      <c r="E11" s="97"/>
      <c r="F11" s="97">
        <f t="shared" si="2"/>
        <v>517.75</v>
      </c>
      <c r="G11" s="94">
        <f t="shared" si="3"/>
        <v>677.89</v>
      </c>
      <c r="H11" s="94">
        <f t="shared" si="4"/>
        <v>571.13</v>
      </c>
      <c r="I11" s="95">
        <v>0</v>
      </c>
      <c r="J11" s="96">
        <f t="shared" si="5"/>
        <v>12.91210704</v>
      </c>
      <c r="K11" s="97">
        <f t="shared" si="6"/>
        <v>19.36816056</v>
      </c>
      <c r="L11" s="97">
        <f t="shared" si="7"/>
        <v>0</v>
      </c>
    </row>
    <row r="12" spans="1:12" x14ac:dyDescent="0.2">
      <c r="A12" s="98">
        <v>89</v>
      </c>
      <c r="B12" s="99">
        <v>120</v>
      </c>
      <c r="C12" s="97">
        <f t="shared" si="0"/>
        <v>186.30666666666667</v>
      </c>
      <c r="D12" s="97">
        <f t="shared" si="1"/>
        <v>279.46000000000004</v>
      </c>
      <c r="E12" s="97"/>
      <c r="F12" s="97">
        <f t="shared" si="2"/>
        <v>494.2</v>
      </c>
      <c r="G12" s="94">
        <f t="shared" si="3"/>
        <v>623.33249999999998</v>
      </c>
      <c r="H12" s="94">
        <f t="shared" si="4"/>
        <v>537.24416666666673</v>
      </c>
      <c r="I12" s="95">
        <v>4</v>
      </c>
      <c r="J12" s="96">
        <f t="shared" si="5"/>
        <v>10.00921698777778</v>
      </c>
      <c r="K12" s="97">
        <f t="shared" si="6"/>
        <v>15.013825481666672</v>
      </c>
      <c r="L12" s="97">
        <f t="shared" si="7"/>
        <v>40.03686795111112</v>
      </c>
    </row>
    <row r="13" spans="1:12" x14ac:dyDescent="0.2">
      <c r="A13" s="98">
        <v>76</v>
      </c>
      <c r="B13" s="99">
        <v>100</v>
      </c>
      <c r="C13" s="97">
        <f t="shared" si="0"/>
        <v>159.09333333333333</v>
      </c>
      <c r="D13" s="97">
        <f t="shared" si="1"/>
        <v>238.64000000000001</v>
      </c>
      <c r="E13" s="97"/>
      <c r="F13" s="97">
        <f t="shared" si="2"/>
        <v>478.5</v>
      </c>
      <c r="G13" s="94">
        <f t="shared" si="3"/>
        <v>586.83000000000004</v>
      </c>
      <c r="H13" s="94">
        <f t="shared" si="4"/>
        <v>514.61</v>
      </c>
      <c r="I13" s="95">
        <v>3</v>
      </c>
      <c r="J13" s="96">
        <f t="shared" si="5"/>
        <v>8.1871020266666665</v>
      </c>
      <c r="K13" s="97">
        <f t="shared" si="6"/>
        <v>12.280653040000002</v>
      </c>
      <c r="L13" s="97">
        <f t="shared" si="7"/>
        <v>24.561306080000001</v>
      </c>
    </row>
    <row r="14" spans="1:12" x14ac:dyDescent="0.2">
      <c r="A14" s="100"/>
      <c r="B14" s="101"/>
      <c r="C14" s="102"/>
      <c r="D14" s="102"/>
      <c r="E14" s="102"/>
      <c r="F14" s="102"/>
      <c r="G14" s="102"/>
      <c r="H14" s="102"/>
      <c r="I14" s="102"/>
      <c r="J14" s="102"/>
      <c r="K14" s="102"/>
      <c r="L14" s="103">
        <f>SUM(L3:L13)</f>
        <v>64.598174031111114</v>
      </c>
    </row>
    <row r="15" spans="1:12" x14ac:dyDescent="0.2">
      <c r="A15" s="100"/>
      <c r="B15" s="101"/>
      <c r="C15" s="102"/>
      <c r="D15" s="102"/>
      <c r="E15" s="102"/>
      <c r="F15" s="102"/>
      <c r="G15" s="102"/>
      <c r="H15" s="102"/>
      <c r="I15" s="102"/>
      <c r="J15" s="102"/>
      <c r="K15" s="102"/>
      <c r="L15" s="104"/>
    </row>
    <row r="16" spans="1:12" x14ac:dyDescent="0.2">
      <c r="A16" s="238" t="s">
        <v>96</v>
      </c>
      <c r="B16" s="238"/>
      <c r="C16" s="238"/>
      <c r="D16" s="238"/>
      <c r="E16" s="238"/>
      <c r="F16" s="238"/>
      <c r="G16" s="238"/>
    </row>
    <row r="17" spans="1:12" x14ac:dyDescent="0.2">
      <c r="A17" s="238"/>
      <c r="B17" s="238"/>
      <c r="C17" s="238"/>
      <c r="D17" s="238"/>
      <c r="E17" s="238"/>
      <c r="F17" s="238"/>
      <c r="G17" s="238"/>
    </row>
    <row r="18" spans="1:12" ht="13.5" thickBot="1" x14ac:dyDescent="0.25">
      <c r="A18" s="238"/>
      <c r="B18" s="238"/>
      <c r="C18" s="238"/>
      <c r="D18" s="238"/>
      <c r="E18" s="238"/>
      <c r="F18" s="238"/>
      <c r="G18" s="238"/>
    </row>
    <row r="19" spans="1:12" ht="45" x14ac:dyDescent="0.2">
      <c r="A19" s="86" t="s">
        <v>90</v>
      </c>
      <c r="B19" s="87" t="s">
        <v>91</v>
      </c>
      <c r="C19" s="88" t="s">
        <v>92</v>
      </c>
      <c r="D19" s="88" t="s">
        <v>93</v>
      </c>
      <c r="E19" s="88" t="s">
        <v>97</v>
      </c>
      <c r="F19" s="88" t="s">
        <v>94</v>
      </c>
      <c r="G19" s="88" t="s">
        <v>95</v>
      </c>
      <c r="H19" s="108" t="s">
        <v>88</v>
      </c>
    </row>
    <row r="20" spans="1:12" x14ac:dyDescent="0.2">
      <c r="A20" s="92">
        <v>630</v>
      </c>
      <c r="B20" s="93">
        <v>8</v>
      </c>
      <c r="C20" s="107">
        <f>B20*2.5+40</f>
        <v>60</v>
      </c>
      <c r="D20" s="94">
        <f>PI()*(A20)</f>
        <v>1979.2033717615698</v>
      </c>
      <c r="E20" s="94">
        <v>0</v>
      </c>
      <c r="F20" s="109">
        <f>D20*(C20*2)/10000</f>
        <v>23.750440461138837</v>
      </c>
      <c r="G20" s="110"/>
      <c r="H20" s="94">
        <f>SUM(E20*F20)</f>
        <v>0</v>
      </c>
    </row>
    <row r="21" spans="1:12" x14ac:dyDescent="0.2">
      <c r="A21" s="92">
        <v>0</v>
      </c>
      <c r="B21" s="93">
        <v>13</v>
      </c>
      <c r="C21" s="107">
        <f>B21*2.5+40</f>
        <v>72.5</v>
      </c>
      <c r="D21" s="94">
        <f>PI()*(A21)</f>
        <v>0</v>
      </c>
      <c r="E21" s="94">
        <v>0</v>
      </c>
      <c r="F21" s="109">
        <f>D21*(C21*2)/10000</f>
        <v>0</v>
      </c>
      <c r="G21" s="110"/>
      <c r="H21" s="94">
        <f>SUM(E21*F21)</f>
        <v>0</v>
      </c>
    </row>
    <row r="22" spans="1:12" x14ac:dyDescent="0.2">
      <c r="A22" s="92">
        <v>0</v>
      </c>
      <c r="B22" s="93">
        <v>10</v>
      </c>
      <c r="C22" s="107">
        <f>B22*2.5+40</f>
        <v>65</v>
      </c>
      <c r="D22" s="94">
        <f>PI()*(A22)</f>
        <v>0</v>
      </c>
      <c r="E22" s="94">
        <v>0</v>
      </c>
      <c r="F22" s="109">
        <f>D22*(C22*2)/10000</f>
        <v>0</v>
      </c>
      <c r="G22" s="110"/>
      <c r="H22" s="94">
        <f>SUM(E22*F22)</f>
        <v>0</v>
      </c>
    </row>
    <row r="23" spans="1:12" x14ac:dyDescent="0.2">
      <c r="A23" s="92">
        <v>0</v>
      </c>
      <c r="B23" s="93">
        <v>11</v>
      </c>
      <c r="C23" s="107">
        <f>B23*2.5+40</f>
        <v>67.5</v>
      </c>
      <c r="D23" s="94">
        <f>PI()*(A23)</f>
        <v>0</v>
      </c>
      <c r="E23" s="94">
        <v>0</v>
      </c>
      <c r="F23" s="109">
        <f>D23*(C23*2)/10000</f>
        <v>0</v>
      </c>
      <c r="G23" s="110"/>
      <c r="H23" s="94">
        <f>SUM(E23*F23)</f>
        <v>0</v>
      </c>
    </row>
    <row r="24" spans="1:12" x14ac:dyDescent="0.2">
      <c r="H24" s="111">
        <f>SUM(H17:H23)</f>
        <v>0</v>
      </c>
    </row>
    <row r="25" spans="1:12" x14ac:dyDescent="0.2">
      <c r="A25" s="100"/>
      <c r="B25" s="101"/>
      <c r="C25" s="102"/>
      <c r="D25" s="102"/>
      <c r="E25" s="102"/>
      <c r="F25" s="102"/>
      <c r="G25" s="102"/>
      <c r="H25" s="102"/>
      <c r="I25" s="102"/>
      <c r="J25" s="102"/>
      <c r="K25" s="102"/>
      <c r="L25" s="104"/>
    </row>
    <row r="26" spans="1:12" hidden="1" x14ac:dyDescent="0.2">
      <c r="A26" s="238" t="s">
        <v>89</v>
      </c>
      <c r="B26" s="238"/>
      <c r="C26" s="238"/>
      <c r="D26" s="238"/>
      <c r="E26" s="238"/>
      <c r="F26" s="238"/>
      <c r="G26" s="238"/>
    </row>
    <row r="27" spans="1:12" hidden="1" x14ac:dyDescent="0.2">
      <c r="A27" s="238"/>
      <c r="B27" s="238"/>
      <c r="C27" s="238"/>
      <c r="D27" s="238"/>
      <c r="E27" s="238"/>
      <c r="F27" s="238"/>
      <c r="G27" s="238"/>
    </row>
    <row r="28" spans="1:12" hidden="1" x14ac:dyDescent="0.2">
      <c r="A28" s="238"/>
      <c r="B28" s="238"/>
      <c r="C28" s="238"/>
      <c r="D28" s="238"/>
      <c r="E28" s="238"/>
      <c r="F28" s="238"/>
      <c r="G28" s="238"/>
    </row>
    <row r="29" spans="1:12" s="91" customFormat="1" ht="47.25" hidden="1" customHeight="1" x14ac:dyDescent="0.2">
      <c r="A29" s="86" t="s">
        <v>90</v>
      </c>
      <c r="B29" s="87" t="s">
        <v>91</v>
      </c>
      <c r="C29" s="88" t="s">
        <v>92</v>
      </c>
      <c r="D29" s="88" t="s">
        <v>93</v>
      </c>
      <c r="E29" s="88"/>
      <c r="F29" s="88" t="s">
        <v>94</v>
      </c>
      <c r="G29" s="105" t="s">
        <v>95</v>
      </c>
      <c r="H29" s="106"/>
      <c r="I29" s="106"/>
    </row>
    <row r="30" spans="1:12" hidden="1" x14ac:dyDescent="0.2">
      <c r="A30" s="92">
        <v>133</v>
      </c>
      <c r="B30" s="93">
        <v>10</v>
      </c>
      <c r="C30" s="107">
        <v>40</v>
      </c>
      <c r="D30" s="94">
        <f t="shared" ref="D30:D54" si="8">PI()*(A30)</f>
        <v>417.83182292744249</v>
      </c>
      <c r="E30" s="94"/>
      <c r="F30" s="94">
        <f t="shared" ref="F30:F54" si="9">D30*(B30+C30*2)/10000</f>
        <v>3.7604864063469825</v>
      </c>
      <c r="G30" s="94">
        <f>((((A30+40)*PI()/2)^2-(A30/2*PI())^2)+PI()*A30*(20+B30))/10000</f>
        <v>4.27359441551567</v>
      </c>
    </row>
    <row r="31" spans="1:12" hidden="1" x14ac:dyDescent="0.2">
      <c r="A31" s="92">
        <v>133</v>
      </c>
      <c r="B31" s="93">
        <v>15</v>
      </c>
      <c r="C31" s="107">
        <v>40</v>
      </c>
      <c r="D31" s="94">
        <f t="shared" si="8"/>
        <v>417.83182292744249</v>
      </c>
      <c r="E31" s="94"/>
      <c r="F31" s="94">
        <f t="shared" si="9"/>
        <v>3.9694023178107041</v>
      </c>
      <c r="G31" s="94">
        <f t="shared" ref="G31:G54" si="10">((((A31+40)*PI()/2)^2-(A31/2*PI())^2)+PI()*A31*(20+B31))/10000</f>
        <v>4.4825103269793916</v>
      </c>
    </row>
    <row r="32" spans="1:12" hidden="1" x14ac:dyDescent="0.2">
      <c r="A32" s="92">
        <v>133</v>
      </c>
      <c r="B32" s="93">
        <v>13</v>
      </c>
      <c r="C32" s="107">
        <v>40</v>
      </c>
      <c r="D32" s="94">
        <f t="shared" si="8"/>
        <v>417.83182292744249</v>
      </c>
      <c r="E32" s="94"/>
      <c r="F32" s="94">
        <f t="shared" si="9"/>
        <v>3.8858359532252149</v>
      </c>
      <c r="G32" s="94">
        <f t="shared" si="10"/>
        <v>4.3989439623939033</v>
      </c>
    </row>
    <row r="33" spans="1:9" hidden="1" x14ac:dyDescent="0.2">
      <c r="A33" s="92">
        <v>194</v>
      </c>
      <c r="B33" s="93">
        <v>15</v>
      </c>
      <c r="C33" s="107">
        <v>40</v>
      </c>
      <c r="D33" s="94">
        <f t="shared" si="8"/>
        <v>609.46897479641984</v>
      </c>
      <c r="E33" s="94"/>
      <c r="F33" s="94">
        <f t="shared" si="9"/>
        <v>5.7899552605659883</v>
      </c>
      <c r="G33" s="94">
        <f t="shared" si="10"/>
        <v>6.3573320954537147</v>
      </c>
      <c r="H33" s="85"/>
      <c r="I33" s="85"/>
    </row>
    <row r="34" spans="1:9" hidden="1" x14ac:dyDescent="0.2">
      <c r="A34" s="92">
        <v>159</v>
      </c>
      <c r="B34" s="93">
        <v>13</v>
      </c>
      <c r="C34" s="107">
        <v>40</v>
      </c>
      <c r="D34" s="94">
        <f t="shared" si="8"/>
        <v>499.51323192077712</v>
      </c>
      <c r="E34" s="94"/>
      <c r="F34" s="94">
        <f t="shared" si="9"/>
        <v>4.645473056863227</v>
      </c>
      <c r="G34" s="94">
        <f t="shared" si="10"/>
        <v>5.1817120409285549</v>
      </c>
      <c r="H34" s="85"/>
      <c r="I34" s="85"/>
    </row>
    <row r="35" spans="1:9" hidden="1" x14ac:dyDescent="0.2">
      <c r="A35" s="92">
        <v>159</v>
      </c>
      <c r="B35" s="93">
        <v>17</v>
      </c>
      <c r="C35" s="107">
        <v>40</v>
      </c>
      <c r="D35" s="94">
        <f t="shared" si="8"/>
        <v>499.51323192077712</v>
      </c>
      <c r="E35" s="94"/>
      <c r="F35" s="94">
        <f t="shared" si="9"/>
        <v>4.8452783496315384</v>
      </c>
      <c r="G35" s="94">
        <f t="shared" si="10"/>
        <v>5.3815173336968654</v>
      </c>
      <c r="H35" s="85"/>
      <c r="I35" s="85"/>
    </row>
    <row r="36" spans="1:9" hidden="1" x14ac:dyDescent="0.2">
      <c r="A36" s="92">
        <v>159</v>
      </c>
      <c r="B36" s="93">
        <v>20</v>
      </c>
      <c r="C36" s="107">
        <v>40</v>
      </c>
      <c r="D36" s="94">
        <f t="shared" si="8"/>
        <v>499.51323192077712</v>
      </c>
      <c r="E36" s="94"/>
      <c r="F36" s="94">
        <f t="shared" si="9"/>
        <v>4.9951323192077712</v>
      </c>
      <c r="G36" s="94">
        <f t="shared" si="10"/>
        <v>5.5313713032730982</v>
      </c>
      <c r="H36" s="85"/>
      <c r="I36" s="85"/>
    </row>
    <row r="37" spans="1:9" hidden="1" x14ac:dyDescent="0.2">
      <c r="A37" s="92">
        <v>159</v>
      </c>
      <c r="B37" s="93">
        <v>10</v>
      </c>
      <c r="C37" s="107">
        <v>40</v>
      </c>
      <c r="D37" s="94">
        <f t="shared" si="8"/>
        <v>499.51323192077712</v>
      </c>
      <c r="E37" s="94"/>
      <c r="F37" s="94">
        <f t="shared" si="9"/>
        <v>4.4956190872869941</v>
      </c>
      <c r="G37" s="94">
        <f t="shared" si="10"/>
        <v>5.031858071352322</v>
      </c>
      <c r="H37" s="85"/>
      <c r="I37" s="85"/>
    </row>
    <row r="38" spans="1:9" hidden="1" x14ac:dyDescent="0.2">
      <c r="A38" s="92">
        <v>219</v>
      </c>
      <c r="B38" s="93">
        <v>10</v>
      </c>
      <c r="C38" s="107">
        <v>40</v>
      </c>
      <c r="D38" s="94">
        <f t="shared" si="8"/>
        <v>688.00879113616475</v>
      </c>
      <c r="E38" s="94"/>
      <c r="F38" s="94">
        <f t="shared" si="9"/>
        <v>6.1920791202254826</v>
      </c>
      <c r="G38" s="94">
        <f t="shared" si="10"/>
        <v>6.7816972771292043</v>
      </c>
      <c r="H38" s="85"/>
      <c r="I38" s="85"/>
    </row>
    <row r="39" spans="1:9" hidden="1" x14ac:dyDescent="0.2">
      <c r="A39" s="92">
        <v>219</v>
      </c>
      <c r="B39" s="93">
        <v>10</v>
      </c>
      <c r="C39" s="107">
        <v>40</v>
      </c>
      <c r="D39" s="94">
        <f t="shared" si="8"/>
        <v>688.00879113616475</v>
      </c>
      <c r="E39" s="94"/>
      <c r="F39" s="94">
        <f t="shared" si="9"/>
        <v>6.1920791202254826</v>
      </c>
      <c r="G39" s="94">
        <f t="shared" si="10"/>
        <v>6.7816972771292043</v>
      </c>
      <c r="H39" s="85"/>
      <c r="I39" s="85"/>
    </row>
    <row r="40" spans="1:9" hidden="1" x14ac:dyDescent="0.2">
      <c r="A40" s="92">
        <v>219</v>
      </c>
      <c r="B40" s="93">
        <v>10</v>
      </c>
      <c r="C40" s="107">
        <v>40</v>
      </c>
      <c r="D40" s="94">
        <f t="shared" si="8"/>
        <v>688.00879113616475</v>
      </c>
      <c r="E40" s="94"/>
      <c r="F40" s="94">
        <f t="shared" si="9"/>
        <v>6.1920791202254826</v>
      </c>
      <c r="G40" s="94">
        <f t="shared" si="10"/>
        <v>6.7816972771292043</v>
      </c>
      <c r="H40" s="85"/>
      <c r="I40" s="85"/>
    </row>
    <row r="41" spans="1:9" hidden="1" x14ac:dyDescent="0.2">
      <c r="A41" s="92">
        <v>273</v>
      </c>
      <c r="B41" s="93">
        <v>10</v>
      </c>
      <c r="C41" s="107">
        <v>40</v>
      </c>
      <c r="D41" s="94">
        <f t="shared" si="8"/>
        <v>857.65479443001357</v>
      </c>
      <c r="E41" s="94"/>
      <c r="F41" s="94">
        <f t="shared" si="9"/>
        <v>7.7188931498701221</v>
      </c>
      <c r="G41" s="94">
        <f t="shared" si="10"/>
        <v>8.3565525623284014</v>
      </c>
      <c r="H41" s="85"/>
      <c r="I41" s="85"/>
    </row>
    <row r="42" spans="1:9" hidden="1" x14ac:dyDescent="0.2">
      <c r="A42" s="92">
        <v>273</v>
      </c>
      <c r="B42" s="93">
        <v>10</v>
      </c>
      <c r="C42" s="107">
        <v>40</v>
      </c>
      <c r="D42" s="94">
        <f t="shared" si="8"/>
        <v>857.65479443001357</v>
      </c>
      <c r="E42" s="94"/>
      <c r="F42" s="94">
        <f t="shared" si="9"/>
        <v>7.7188931498701221</v>
      </c>
      <c r="G42" s="94">
        <f t="shared" si="10"/>
        <v>8.3565525623284014</v>
      </c>
      <c r="H42" s="85"/>
      <c r="I42" s="85"/>
    </row>
    <row r="43" spans="1:9" hidden="1" x14ac:dyDescent="0.2">
      <c r="A43" s="92">
        <v>273</v>
      </c>
      <c r="B43" s="93">
        <v>10</v>
      </c>
      <c r="C43" s="107">
        <v>40</v>
      </c>
      <c r="D43" s="94">
        <f t="shared" si="8"/>
        <v>857.65479443001357</v>
      </c>
      <c r="E43" s="94"/>
      <c r="F43" s="94">
        <f t="shared" si="9"/>
        <v>7.7188931498701221</v>
      </c>
      <c r="G43" s="94">
        <f t="shared" si="10"/>
        <v>8.3565525623284014</v>
      </c>
      <c r="H43" s="85"/>
      <c r="I43" s="85"/>
    </row>
    <row r="44" spans="1:9" hidden="1" x14ac:dyDescent="0.2">
      <c r="A44" s="92">
        <v>325</v>
      </c>
      <c r="B44" s="93">
        <v>25</v>
      </c>
      <c r="C44" s="107">
        <v>40</v>
      </c>
      <c r="D44" s="94">
        <f t="shared" si="8"/>
        <v>1021.0176124166827</v>
      </c>
      <c r="E44" s="94"/>
      <c r="F44" s="94">
        <f t="shared" si="9"/>
        <v>10.720684930375169</v>
      </c>
      <c r="G44" s="94">
        <f t="shared" si="10"/>
        <v>11.404606292626738</v>
      </c>
      <c r="H44" s="85"/>
      <c r="I44" s="85"/>
    </row>
    <row r="45" spans="1:9" hidden="1" x14ac:dyDescent="0.2">
      <c r="A45" s="92">
        <v>325</v>
      </c>
      <c r="B45" s="93">
        <v>36</v>
      </c>
      <c r="C45" s="107">
        <v>40</v>
      </c>
      <c r="D45" s="94">
        <f t="shared" si="8"/>
        <v>1021.0176124166827</v>
      </c>
      <c r="E45" s="94"/>
      <c r="F45" s="94">
        <f t="shared" si="9"/>
        <v>11.843804304033519</v>
      </c>
      <c r="G45" s="94">
        <f t="shared" si="10"/>
        <v>12.527725666285091</v>
      </c>
      <c r="H45" s="85"/>
      <c r="I45" s="85"/>
    </row>
    <row r="46" spans="1:9" hidden="1" x14ac:dyDescent="0.2">
      <c r="A46" s="92">
        <v>325</v>
      </c>
      <c r="B46" s="93">
        <v>24</v>
      </c>
      <c r="C46" s="107">
        <v>40</v>
      </c>
      <c r="D46" s="94">
        <f t="shared" si="8"/>
        <v>1021.0176124166827</v>
      </c>
      <c r="E46" s="94"/>
      <c r="F46" s="94">
        <f t="shared" si="9"/>
        <v>10.618583169133499</v>
      </c>
      <c r="G46" s="94">
        <f t="shared" si="10"/>
        <v>11.302504531385072</v>
      </c>
      <c r="H46" s="85"/>
      <c r="I46" s="85"/>
    </row>
    <row r="47" spans="1:9" hidden="1" x14ac:dyDescent="0.2">
      <c r="A47" s="92">
        <v>377</v>
      </c>
      <c r="B47" s="93">
        <v>45</v>
      </c>
      <c r="C47" s="107">
        <v>40</v>
      </c>
      <c r="D47" s="94">
        <f t="shared" si="8"/>
        <v>1184.380430403352</v>
      </c>
      <c r="E47" s="94"/>
      <c r="F47" s="94">
        <f t="shared" si="9"/>
        <v>14.8047553800419</v>
      </c>
      <c r="G47" s="94">
        <f t="shared" si="10"/>
        <v>15.534938692086744</v>
      </c>
      <c r="H47" s="85"/>
      <c r="I47" s="85"/>
    </row>
    <row r="48" spans="1:9" hidden="1" x14ac:dyDescent="0.2">
      <c r="A48" s="92">
        <v>377</v>
      </c>
      <c r="B48" s="93">
        <v>50</v>
      </c>
      <c r="C48" s="107">
        <v>40</v>
      </c>
      <c r="D48" s="94">
        <f t="shared" si="8"/>
        <v>1184.380430403352</v>
      </c>
      <c r="E48" s="94"/>
      <c r="F48" s="94">
        <f t="shared" si="9"/>
        <v>15.396945595243576</v>
      </c>
      <c r="G48" s="94">
        <f t="shared" si="10"/>
        <v>16.127128907288419</v>
      </c>
      <c r="H48" s="85"/>
      <c r="I48" s="85"/>
    </row>
    <row r="49" spans="1:9" hidden="1" x14ac:dyDescent="0.2">
      <c r="A49" s="92">
        <v>377</v>
      </c>
      <c r="B49" s="93">
        <v>50</v>
      </c>
      <c r="C49" s="107">
        <v>40</v>
      </c>
      <c r="D49" s="94">
        <f t="shared" si="8"/>
        <v>1184.380430403352</v>
      </c>
      <c r="E49" s="94"/>
      <c r="F49" s="94">
        <f t="shared" si="9"/>
        <v>15.396945595243576</v>
      </c>
      <c r="G49" s="94">
        <f t="shared" si="10"/>
        <v>16.127128907288419</v>
      </c>
      <c r="H49" s="85"/>
      <c r="I49" s="85"/>
    </row>
    <row r="50" spans="1:9" hidden="1" x14ac:dyDescent="0.2">
      <c r="A50" s="92">
        <v>426</v>
      </c>
      <c r="B50" s="93">
        <v>35</v>
      </c>
      <c r="C50" s="107">
        <v>40</v>
      </c>
      <c r="D50" s="94">
        <f t="shared" si="8"/>
        <v>1338.3184704292519</v>
      </c>
      <c r="E50" s="94"/>
      <c r="F50" s="94">
        <f t="shared" si="9"/>
        <v>15.390662409936395</v>
      </c>
      <c r="G50" s="94">
        <f t="shared" si="10"/>
        <v>16.164438713132597</v>
      </c>
      <c r="H50" s="85"/>
      <c r="I50" s="85"/>
    </row>
    <row r="51" spans="1:9" hidden="1" x14ac:dyDescent="0.2">
      <c r="A51" s="92">
        <v>1420</v>
      </c>
      <c r="B51" s="93">
        <v>14</v>
      </c>
      <c r="C51" s="107">
        <v>40</v>
      </c>
      <c r="D51" s="94">
        <f t="shared" si="8"/>
        <v>4461.0615680975061</v>
      </c>
      <c r="E51" s="94"/>
      <c r="F51" s="94">
        <f t="shared" si="9"/>
        <v>41.933978740116558</v>
      </c>
      <c r="G51" s="94">
        <f t="shared" si="10"/>
        <v>43.592070006669012</v>
      </c>
      <c r="H51" s="85"/>
      <c r="I51" s="85"/>
    </row>
    <row r="52" spans="1:9" hidden="1" x14ac:dyDescent="0.2">
      <c r="A52" s="92">
        <v>630</v>
      </c>
      <c r="B52" s="93">
        <v>12</v>
      </c>
      <c r="C52" s="107">
        <v>40</v>
      </c>
      <c r="D52" s="94">
        <f t="shared" si="8"/>
        <v>1979.2033717615698</v>
      </c>
      <c r="E52" s="94"/>
      <c r="F52" s="94">
        <f t="shared" si="9"/>
        <v>18.208671020206442</v>
      </c>
      <c r="G52" s="94">
        <f t="shared" si="10"/>
        <v>19.163936511053176</v>
      </c>
      <c r="H52" s="85"/>
      <c r="I52" s="85"/>
    </row>
    <row r="53" spans="1:9" hidden="1" x14ac:dyDescent="0.2">
      <c r="A53" s="92">
        <v>1020</v>
      </c>
      <c r="B53" s="93">
        <v>10</v>
      </c>
      <c r="C53" s="107">
        <v>40</v>
      </c>
      <c r="D53" s="94">
        <f t="shared" si="8"/>
        <v>3204.424506661589</v>
      </c>
      <c r="E53" s="94"/>
      <c r="F53" s="94">
        <f t="shared" si="9"/>
        <v>28.839820559954301</v>
      </c>
      <c r="G53" s="94">
        <f t="shared" si="10"/>
        <v>30.142050674250623</v>
      </c>
      <c r="H53" s="85"/>
      <c r="I53" s="85"/>
    </row>
    <row r="54" spans="1:9" hidden="1" x14ac:dyDescent="0.2">
      <c r="A54" s="93">
        <v>1220</v>
      </c>
      <c r="B54" s="93">
        <v>10</v>
      </c>
      <c r="C54" s="107">
        <v>40</v>
      </c>
      <c r="D54" s="94">
        <f t="shared" si="8"/>
        <v>3832.7430373795478</v>
      </c>
      <c r="E54" s="94"/>
      <c r="F54" s="94">
        <f t="shared" si="9"/>
        <v>34.494687336415929</v>
      </c>
      <c r="G54" s="94">
        <f t="shared" si="10"/>
        <v>35.974848026840249</v>
      </c>
      <c r="H54" s="85"/>
      <c r="I54" s="85"/>
    </row>
    <row r="56" spans="1:9" x14ac:dyDescent="0.2">
      <c r="A56" s="238" t="s">
        <v>98</v>
      </c>
      <c r="B56" s="238"/>
      <c r="C56" s="238"/>
      <c r="D56" s="238"/>
      <c r="E56" s="238"/>
      <c r="F56" s="238"/>
      <c r="G56" s="238"/>
      <c r="H56" s="85"/>
      <c r="I56" s="85"/>
    </row>
    <row r="57" spans="1:9" x14ac:dyDescent="0.2">
      <c r="A57" s="238"/>
      <c r="B57" s="238"/>
      <c r="C57" s="238"/>
      <c r="D57" s="238"/>
      <c r="E57" s="238"/>
      <c r="F57" s="238"/>
      <c r="G57" s="238"/>
      <c r="H57" s="85"/>
      <c r="I57" s="85"/>
    </row>
    <row r="58" spans="1:9" ht="13.5" thickBot="1" x14ac:dyDescent="0.25">
      <c r="A58" s="238"/>
      <c r="B58" s="238"/>
      <c r="C58" s="238"/>
      <c r="D58" s="238"/>
      <c r="E58" s="238"/>
      <c r="F58" s="238"/>
      <c r="G58" s="238"/>
      <c r="H58" s="85"/>
      <c r="I58" s="85"/>
    </row>
    <row r="59" spans="1:9" ht="30.75" customHeight="1" x14ac:dyDescent="0.2">
      <c r="A59" s="112" t="s">
        <v>0</v>
      </c>
      <c r="B59" s="113" t="s">
        <v>99</v>
      </c>
      <c r="C59" s="113" t="s">
        <v>100</v>
      </c>
      <c r="D59" s="114" t="s">
        <v>93</v>
      </c>
      <c r="E59" s="114" t="s">
        <v>85</v>
      </c>
      <c r="F59" s="114" t="s">
        <v>101</v>
      </c>
      <c r="G59" s="115" t="s">
        <v>88</v>
      </c>
      <c r="H59" s="85"/>
      <c r="I59" s="85"/>
    </row>
    <row r="60" spans="1:9" x14ac:dyDescent="0.2">
      <c r="A60" s="129" t="s">
        <v>102</v>
      </c>
      <c r="B60" s="92">
        <v>89</v>
      </c>
      <c r="C60" s="93">
        <v>160</v>
      </c>
      <c r="D60" s="94">
        <f t="shared" ref="D60:D65" si="11">PI()*(B60)</f>
        <v>279.60174616949161</v>
      </c>
      <c r="E60" s="95">
        <v>1</v>
      </c>
      <c r="F60" s="94">
        <f>D60*C60/10000</f>
        <v>4.473627938711866</v>
      </c>
      <c r="G60" s="94">
        <f t="shared" ref="G60:G65" si="12">SUM(E60*F60)</f>
        <v>4.473627938711866</v>
      </c>
      <c r="H60" s="85"/>
      <c r="I60" s="85"/>
    </row>
    <row r="61" spans="1:9" x14ac:dyDescent="0.2">
      <c r="A61" s="129" t="s">
        <v>102</v>
      </c>
      <c r="B61" s="92">
        <v>76</v>
      </c>
      <c r="C61" s="93">
        <v>130</v>
      </c>
      <c r="D61" s="94">
        <f t="shared" si="11"/>
        <v>238.76104167282426</v>
      </c>
      <c r="E61" s="95">
        <v>1</v>
      </c>
      <c r="F61" s="94">
        <f>D61*C61*1.5/10000</f>
        <v>4.6558403126200734</v>
      </c>
      <c r="G61" s="94">
        <f t="shared" si="12"/>
        <v>4.6558403126200734</v>
      </c>
      <c r="H61" s="85"/>
      <c r="I61" s="85"/>
    </row>
    <row r="62" spans="1:9" x14ac:dyDescent="0.2">
      <c r="A62" s="129" t="s">
        <v>114</v>
      </c>
      <c r="B62" s="92">
        <v>400</v>
      </c>
      <c r="C62" s="93">
        <v>600</v>
      </c>
      <c r="D62" s="94">
        <f t="shared" si="11"/>
        <v>1256.6370614359173</v>
      </c>
      <c r="E62" s="95">
        <v>0</v>
      </c>
      <c r="F62" s="94">
        <f>D62*C62*1.5/10000</f>
        <v>113.09733552923257</v>
      </c>
      <c r="G62" s="94">
        <f t="shared" si="12"/>
        <v>0</v>
      </c>
      <c r="H62" s="85"/>
      <c r="I62" s="85"/>
    </row>
    <row r="63" spans="1:9" x14ac:dyDescent="0.2">
      <c r="A63" s="129" t="s">
        <v>115</v>
      </c>
      <c r="B63" s="92">
        <v>80</v>
      </c>
      <c r="C63" s="93">
        <v>75</v>
      </c>
      <c r="D63" s="94">
        <f t="shared" si="11"/>
        <v>251.32741228718345</v>
      </c>
      <c r="E63" s="95">
        <v>2</v>
      </c>
      <c r="F63" s="94">
        <f>D63*C63*1.5/10000</f>
        <v>2.8274333882308134</v>
      </c>
      <c r="G63" s="94">
        <f t="shared" si="12"/>
        <v>5.6548667764616267</v>
      </c>
      <c r="H63" s="85"/>
      <c r="I63" s="85"/>
    </row>
    <row r="64" spans="1:9" x14ac:dyDescent="0.2">
      <c r="A64" s="129" t="s">
        <v>114</v>
      </c>
      <c r="B64" s="92">
        <v>150</v>
      </c>
      <c r="C64" s="93">
        <v>500</v>
      </c>
      <c r="D64" s="94">
        <f t="shared" si="11"/>
        <v>471.23889803846896</v>
      </c>
      <c r="E64" s="95">
        <v>0</v>
      </c>
      <c r="F64" s="94">
        <f>D64*C64*1.5/10000</f>
        <v>35.342917352885173</v>
      </c>
      <c r="G64" s="94">
        <f t="shared" si="12"/>
        <v>0</v>
      </c>
      <c r="H64" s="85"/>
      <c r="I64" s="85"/>
    </row>
    <row r="65" spans="1:9" x14ac:dyDescent="0.2">
      <c r="A65" s="129" t="s">
        <v>115</v>
      </c>
      <c r="B65" s="92">
        <v>219</v>
      </c>
      <c r="C65" s="93">
        <v>140</v>
      </c>
      <c r="D65" s="94">
        <f t="shared" si="11"/>
        <v>688.00879113616475</v>
      </c>
      <c r="E65" s="95">
        <v>0</v>
      </c>
      <c r="F65" s="94">
        <f>D65*C65*1.5/10000</f>
        <v>14.448184613859461</v>
      </c>
      <c r="G65" s="94">
        <f t="shared" si="12"/>
        <v>0</v>
      </c>
      <c r="H65" s="85"/>
      <c r="I65" s="85"/>
    </row>
    <row r="66" spans="1:9" x14ac:dyDescent="0.2">
      <c r="G66" s="111">
        <f>SUM(G60:G65)</f>
        <v>14.784335027793567</v>
      </c>
      <c r="H66" s="85"/>
      <c r="I66" s="85"/>
    </row>
    <row r="68" spans="1:9" ht="11.25" customHeight="1" x14ac:dyDescent="0.2">
      <c r="A68" s="245" t="s">
        <v>103</v>
      </c>
      <c r="B68" s="246"/>
      <c r="C68" s="246"/>
      <c r="D68" s="246"/>
      <c r="E68" s="246"/>
      <c r="F68" s="246"/>
      <c r="G68" s="247"/>
      <c r="I68" s="85"/>
    </row>
    <row r="69" spans="1:9" ht="11.25" customHeight="1" x14ac:dyDescent="0.2">
      <c r="A69" s="248"/>
      <c r="B69" s="249"/>
      <c r="C69" s="249"/>
      <c r="D69" s="249"/>
      <c r="E69" s="249"/>
      <c r="F69" s="249"/>
      <c r="G69" s="250"/>
      <c r="I69" s="85"/>
    </row>
    <row r="70" spans="1:9" ht="11.25" customHeight="1" x14ac:dyDescent="0.2">
      <c r="A70" s="251"/>
      <c r="B70" s="252"/>
      <c r="C70" s="252"/>
      <c r="D70" s="252"/>
      <c r="E70" s="252"/>
      <c r="F70" s="252"/>
      <c r="G70" s="253"/>
      <c r="I70" s="85"/>
    </row>
    <row r="72" spans="1:9" x14ac:dyDescent="0.2">
      <c r="E72" s="108" t="s">
        <v>104</v>
      </c>
      <c r="F72" s="108" t="s">
        <v>105</v>
      </c>
      <c r="I72" s="85"/>
    </row>
    <row r="73" spans="1:9" x14ac:dyDescent="0.2">
      <c r="E73" s="94">
        <v>50</v>
      </c>
      <c r="F73" s="94">
        <f>SUM(E73*0.25)</f>
        <v>12.5</v>
      </c>
      <c r="I73" s="85"/>
    </row>
    <row r="75" spans="1:9" x14ac:dyDescent="0.2">
      <c r="A75" s="238" t="s">
        <v>106</v>
      </c>
      <c r="B75" s="238"/>
      <c r="C75" s="238"/>
      <c r="D75" s="238"/>
      <c r="E75" s="238"/>
      <c r="F75" s="238"/>
      <c r="G75" s="238"/>
      <c r="I75" s="85"/>
    </row>
    <row r="76" spans="1:9" x14ac:dyDescent="0.2">
      <c r="A76" s="238"/>
      <c r="B76" s="238"/>
      <c r="C76" s="238"/>
      <c r="D76" s="238"/>
      <c r="E76" s="238"/>
      <c r="F76" s="238"/>
      <c r="G76" s="238"/>
      <c r="I76" s="85"/>
    </row>
    <row r="77" spans="1:9" ht="13.5" thickBot="1" x14ac:dyDescent="0.25">
      <c r="A77" s="238"/>
      <c r="B77" s="238"/>
      <c r="C77" s="238"/>
      <c r="D77" s="238"/>
      <c r="E77" s="238"/>
      <c r="F77" s="238"/>
      <c r="G77" s="238"/>
      <c r="I77" s="85"/>
    </row>
    <row r="78" spans="1:9" ht="45" x14ac:dyDescent="0.2">
      <c r="A78" s="86" t="s">
        <v>90</v>
      </c>
      <c r="B78" s="87" t="s">
        <v>91</v>
      </c>
      <c r="C78" s="88" t="s">
        <v>92</v>
      </c>
      <c r="D78" s="88" t="s">
        <v>93</v>
      </c>
      <c r="E78" s="88" t="s">
        <v>85</v>
      </c>
      <c r="F78" s="88" t="s">
        <v>94</v>
      </c>
      <c r="G78" s="88" t="s">
        <v>95</v>
      </c>
      <c r="H78" s="108" t="s">
        <v>88</v>
      </c>
      <c r="I78" s="85"/>
    </row>
    <row r="79" spans="1:9" x14ac:dyDescent="0.2">
      <c r="A79" s="92">
        <v>630</v>
      </c>
      <c r="B79" s="93">
        <v>8</v>
      </c>
      <c r="C79" s="107">
        <f t="shared" ref="C79:C88" si="13">B79*2.5+40</f>
        <v>60</v>
      </c>
      <c r="D79" s="94">
        <f t="shared" ref="D79:D88" si="14">PI()*(A79)</f>
        <v>1979.2033717615698</v>
      </c>
      <c r="E79" s="95">
        <v>0</v>
      </c>
      <c r="F79" s="109">
        <f t="shared" ref="F79:F88" si="15">D79*(C79*2)/10000</f>
        <v>23.750440461138837</v>
      </c>
      <c r="G79" s="116">
        <f t="shared" ref="G79:G88" si="16">D79*C79/10000</f>
        <v>11.875220230569418</v>
      </c>
      <c r="H79" s="94">
        <f t="shared" ref="H79:H88" si="17">SUM(E79*F79)</f>
        <v>0</v>
      </c>
      <c r="I79" s="85"/>
    </row>
    <row r="80" spans="1:9" x14ac:dyDescent="0.2">
      <c r="A80" s="92">
        <v>530</v>
      </c>
      <c r="B80" s="93">
        <v>8</v>
      </c>
      <c r="C80" s="107">
        <f t="shared" si="13"/>
        <v>60</v>
      </c>
      <c r="D80" s="94">
        <f t="shared" si="14"/>
        <v>1665.0441064025904</v>
      </c>
      <c r="E80" s="95">
        <v>0</v>
      </c>
      <c r="F80" s="109">
        <f t="shared" si="15"/>
        <v>19.980529276831085</v>
      </c>
      <c r="G80" s="116">
        <f t="shared" si="16"/>
        <v>9.9902646384155425</v>
      </c>
      <c r="H80" s="94">
        <f t="shared" si="17"/>
        <v>0</v>
      </c>
      <c r="I80" s="85"/>
    </row>
    <row r="81" spans="1:9" x14ac:dyDescent="0.2">
      <c r="A81" s="92">
        <v>426</v>
      </c>
      <c r="B81" s="93">
        <v>10</v>
      </c>
      <c r="C81" s="107">
        <f t="shared" si="13"/>
        <v>65</v>
      </c>
      <c r="D81" s="94">
        <f t="shared" si="14"/>
        <v>1338.3184704292519</v>
      </c>
      <c r="E81" s="95">
        <v>0</v>
      </c>
      <c r="F81" s="109">
        <f t="shared" si="15"/>
        <v>17.398140115580276</v>
      </c>
      <c r="G81" s="116">
        <f t="shared" si="16"/>
        <v>8.6990700577901379</v>
      </c>
      <c r="H81" s="94">
        <f t="shared" si="17"/>
        <v>0</v>
      </c>
      <c r="I81" s="85"/>
    </row>
    <row r="82" spans="1:9" x14ac:dyDescent="0.2">
      <c r="A82" s="98">
        <v>325</v>
      </c>
      <c r="B82" s="117">
        <v>6</v>
      </c>
      <c r="C82" s="118">
        <f t="shared" si="13"/>
        <v>55</v>
      </c>
      <c r="D82" s="97">
        <f t="shared" si="14"/>
        <v>1021.0176124166827</v>
      </c>
      <c r="E82" s="95">
        <v>0</v>
      </c>
      <c r="F82" s="109">
        <f t="shared" si="15"/>
        <v>11.23119373658351</v>
      </c>
      <c r="G82" s="116">
        <f t="shared" si="16"/>
        <v>5.615596868291755</v>
      </c>
      <c r="H82" s="94">
        <f t="shared" si="17"/>
        <v>0</v>
      </c>
      <c r="I82" s="85"/>
    </row>
    <row r="83" spans="1:9" x14ac:dyDescent="0.2">
      <c r="A83" s="98">
        <v>273</v>
      </c>
      <c r="B83" s="117">
        <v>6</v>
      </c>
      <c r="C83" s="118">
        <f t="shared" si="13"/>
        <v>55</v>
      </c>
      <c r="D83" s="97">
        <f t="shared" si="14"/>
        <v>857.65479443001357</v>
      </c>
      <c r="E83" s="95">
        <v>0</v>
      </c>
      <c r="F83" s="109">
        <f t="shared" si="15"/>
        <v>9.4342027387301499</v>
      </c>
      <c r="G83" s="116">
        <f t="shared" si="16"/>
        <v>4.717101369365075</v>
      </c>
      <c r="H83" s="94">
        <f t="shared" si="17"/>
        <v>0</v>
      </c>
      <c r="I83" s="85"/>
    </row>
    <row r="84" spans="1:9" x14ac:dyDescent="0.2">
      <c r="A84" s="98">
        <v>219</v>
      </c>
      <c r="B84" s="117">
        <v>6</v>
      </c>
      <c r="C84" s="118">
        <f t="shared" si="13"/>
        <v>55</v>
      </c>
      <c r="D84" s="97">
        <f t="shared" si="14"/>
        <v>688.00879113616475</v>
      </c>
      <c r="E84" s="95">
        <v>0</v>
      </c>
      <c r="F84" s="109">
        <f t="shared" si="15"/>
        <v>7.5680967024978116</v>
      </c>
      <c r="G84" s="116">
        <f t="shared" si="16"/>
        <v>3.7840483512489058</v>
      </c>
      <c r="H84" s="94">
        <f t="shared" si="17"/>
        <v>0</v>
      </c>
      <c r="I84" s="85"/>
    </row>
    <row r="85" spans="1:9" x14ac:dyDescent="0.2">
      <c r="A85" s="98">
        <v>159</v>
      </c>
      <c r="B85" s="117">
        <v>7</v>
      </c>
      <c r="C85" s="118">
        <f t="shared" si="13"/>
        <v>57.5</v>
      </c>
      <c r="D85" s="97">
        <f t="shared" si="14"/>
        <v>499.51323192077712</v>
      </c>
      <c r="E85" s="95">
        <v>0</v>
      </c>
      <c r="F85" s="109">
        <f t="shared" si="15"/>
        <v>5.7444021670889374</v>
      </c>
      <c r="G85" s="116">
        <f t="shared" si="16"/>
        <v>2.8722010835444687</v>
      </c>
      <c r="H85" s="94">
        <f t="shared" si="17"/>
        <v>0</v>
      </c>
      <c r="I85" s="85"/>
    </row>
    <row r="86" spans="1:9" x14ac:dyDescent="0.2">
      <c r="A86" s="98">
        <v>108</v>
      </c>
      <c r="B86" s="117">
        <v>6</v>
      </c>
      <c r="C86" s="118">
        <f t="shared" si="13"/>
        <v>55</v>
      </c>
      <c r="D86" s="97">
        <f t="shared" si="14"/>
        <v>339.29200658769764</v>
      </c>
      <c r="E86" s="95">
        <v>0</v>
      </c>
      <c r="F86" s="109">
        <f t="shared" si="15"/>
        <v>3.7322120724646739</v>
      </c>
      <c r="G86" s="116">
        <f t="shared" si="16"/>
        <v>1.866106036232337</v>
      </c>
      <c r="H86" s="94">
        <f t="shared" si="17"/>
        <v>0</v>
      </c>
      <c r="I86" s="85"/>
    </row>
    <row r="87" spans="1:9" x14ac:dyDescent="0.2">
      <c r="A87" s="98">
        <v>89</v>
      </c>
      <c r="B87" s="117">
        <v>4</v>
      </c>
      <c r="C87" s="118">
        <f t="shared" si="13"/>
        <v>50</v>
      </c>
      <c r="D87" s="97">
        <f t="shared" si="14"/>
        <v>279.60174616949161</v>
      </c>
      <c r="E87" s="95">
        <v>5</v>
      </c>
      <c r="F87" s="109">
        <f t="shared" si="15"/>
        <v>2.7960174616949161</v>
      </c>
      <c r="G87" s="116">
        <f t="shared" si="16"/>
        <v>1.398008730847458</v>
      </c>
      <c r="H87" s="94">
        <f t="shared" si="17"/>
        <v>13.98008730847458</v>
      </c>
      <c r="I87" s="85"/>
    </row>
    <row r="88" spans="1:9" x14ac:dyDescent="0.2">
      <c r="A88" s="98">
        <v>76</v>
      </c>
      <c r="B88" s="117">
        <v>4</v>
      </c>
      <c r="C88" s="118">
        <f t="shared" si="13"/>
        <v>50</v>
      </c>
      <c r="D88" s="97">
        <f t="shared" si="14"/>
        <v>238.76104167282426</v>
      </c>
      <c r="E88" s="95">
        <v>5</v>
      </c>
      <c r="F88" s="109">
        <f t="shared" si="15"/>
        <v>2.3876104167282426</v>
      </c>
      <c r="G88" s="116">
        <f t="shared" si="16"/>
        <v>1.1938052083641213</v>
      </c>
      <c r="H88" s="94">
        <f t="shared" si="17"/>
        <v>11.938052083641214</v>
      </c>
      <c r="I88" s="85"/>
    </row>
    <row r="89" spans="1:9" x14ac:dyDescent="0.2">
      <c r="H89" s="111">
        <f>SUM(H79:H88)</f>
        <v>25.918139392115794</v>
      </c>
      <c r="I89" s="85"/>
    </row>
    <row r="91" spans="1:9" x14ac:dyDescent="0.2">
      <c r="A91" s="85" t="s">
        <v>107</v>
      </c>
      <c r="I91" s="85"/>
    </row>
    <row r="92" spans="1:9" x14ac:dyDescent="0.2">
      <c r="A92" s="239"/>
      <c r="B92" s="240"/>
      <c r="C92" s="240"/>
      <c r="D92" s="240"/>
      <c r="E92" s="240"/>
      <c r="F92" s="240"/>
      <c r="G92" s="240"/>
      <c r="I92" s="85"/>
    </row>
    <row r="93" spans="1:9" x14ac:dyDescent="0.2">
      <c r="A93" s="239"/>
      <c r="B93" s="240"/>
      <c r="C93" s="240"/>
      <c r="D93" s="240"/>
      <c r="E93" s="240"/>
      <c r="F93" s="240"/>
      <c r="G93" s="240"/>
      <c r="I93" s="85"/>
    </row>
    <row r="94" spans="1:9" x14ac:dyDescent="0.2">
      <c r="A94" s="239" t="s">
        <v>108</v>
      </c>
      <c r="B94" s="240"/>
      <c r="C94" s="240"/>
      <c r="D94" s="240"/>
      <c r="E94" s="240"/>
      <c r="F94" s="240"/>
      <c r="G94" s="240"/>
      <c r="I94" s="85"/>
    </row>
    <row r="95" spans="1:9" x14ac:dyDescent="0.2">
      <c r="A95" s="119"/>
      <c r="I95" s="85"/>
    </row>
    <row r="97" spans="1:9" ht="15" x14ac:dyDescent="0.2">
      <c r="A97" s="243"/>
      <c r="B97" s="244"/>
      <c r="C97" s="120" t="s">
        <v>109</v>
      </c>
      <c r="D97" s="120" t="s">
        <v>110</v>
      </c>
      <c r="E97" s="120"/>
      <c r="F97" s="120"/>
      <c r="G97" s="120"/>
      <c r="H97" s="120"/>
      <c r="I97" s="85"/>
    </row>
    <row r="98" spans="1:9" ht="15" x14ac:dyDescent="0.2">
      <c r="A98" s="121" t="s">
        <v>111</v>
      </c>
      <c r="B98" s="122"/>
      <c r="C98" s="123">
        <f>SUM(H89+G66+F73+L14)</f>
        <v>117.80064845102048</v>
      </c>
      <c r="D98" s="124">
        <v>16</v>
      </c>
      <c r="E98" s="125"/>
      <c r="F98" s="125"/>
      <c r="G98" s="125">
        <v>3.14</v>
      </c>
      <c r="H98" s="126">
        <f>SUM(C98*D98*G98)</f>
        <v>5918.3045781792689</v>
      </c>
      <c r="I98" s="85"/>
    </row>
    <row r="99" spans="1:9" ht="15" x14ac:dyDescent="0.2">
      <c r="A99" s="241" t="s">
        <v>112</v>
      </c>
      <c r="B99" s="242"/>
      <c r="C99" s="120">
        <v>0</v>
      </c>
      <c r="D99" s="120">
        <v>5407</v>
      </c>
      <c r="E99" s="125"/>
      <c r="F99" s="120"/>
      <c r="G99" s="125">
        <v>3.14</v>
      </c>
      <c r="H99" s="125">
        <f>SUM(C99*D99*G99)</f>
        <v>0</v>
      </c>
      <c r="I99" s="85"/>
    </row>
    <row r="100" spans="1:9" x14ac:dyDescent="0.2">
      <c r="G100" s="127" t="s">
        <v>113</v>
      </c>
      <c r="H100" s="128">
        <f>SUM(H98:H99)</f>
        <v>5918.3045781792689</v>
      </c>
      <c r="I100" s="85"/>
    </row>
  </sheetData>
  <mergeCells count="11">
    <mergeCell ref="A92:G92"/>
    <mergeCell ref="A93:G93"/>
    <mergeCell ref="A94:G94"/>
    <mergeCell ref="A97:B97"/>
    <mergeCell ref="A99:B99"/>
    <mergeCell ref="A75:G77"/>
    <mergeCell ref="A1:G1"/>
    <mergeCell ref="A16:G18"/>
    <mergeCell ref="A26:G28"/>
    <mergeCell ref="A56:G58"/>
    <mergeCell ref="A68:G7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workbookViewId="0">
      <selection sqref="A1:XFD1048576"/>
    </sheetView>
  </sheetViews>
  <sheetFormatPr defaultRowHeight="12.75" x14ac:dyDescent="0.2"/>
  <cols>
    <col min="1" max="1" width="15.5703125" style="85" customWidth="1"/>
    <col min="2" max="2" width="9.42578125" style="85" customWidth="1"/>
    <col min="3" max="3" width="17" style="84" customWidth="1"/>
    <col min="4" max="5" width="16.140625" style="84" customWidth="1"/>
    <col min="6" max="6" width="14.5703125" style="84" customWidth="1"/>
    <col min="7" max="7" width="12.42578125" style="84" customWidth="1"/>
    <col min="8" max="8" width="12.85546875" style="84" customWidth="1"/>
    <col min="9" max="9" width="10.7109375" style="84" customWidth="1"/>
    <col min="10" max="11" width="10.140625" style="85" customWidth="1"/>
    <col min="12" max="12" width="15.85546875" style="85" customWidth="1"/>
    <col min="13" max="256" width="9.140625" style="85"/>
    <col min="257" max="257" width="15.5703125" style="85" customWidth="1"/>
    <col min="258" max="258" width="9.42578125" style="85" customWidth="1"/>
    <col min="259" max="259" width="17" style="85" customWidth="1"/>
    <col min="260" max="261" width="16.140625" style="85" customWidth="1"/>
    <col min="262" max="262" width="14.5703125" style="85" customWidth="1"/>
    <col min="263" max="263" width="12.42578125" style="85" customWidth="1"/>
    <col min="264" max="264" width="12.85546875" style="85" customWidth="1"/>
    <col min="265" max="265" width="10.7109375" style="85" customWidth="1"/>
    <col min="266" max="267" width="10.140625" style="85" customWidth="1"/>
    <col min="268" max="268" width="15.85546875" style="85" customWidth="1"/>
    <col min="269" max="512" width="9.140625" style="85"/>
    <col min="513" max="513" width="15.5703125" style="85" customWidth="1"/>
    <col min="514" max="514" width="9.42578125" style="85" customWidth="1"/>
    <col min="515" max="515" width="17" style="85" customWidth="1"/>
    <col min="516" max="517" width="16.140625" style="85" customWidth="1"/>
    <col min="518" max="518" width="14.5703125" style="85" customWidth="1"/>
    <col min="519" max="519" width="12.42578125" style="85" customWidth="1"/>
    <col min="520" max="520" width="12.85546875" style="85" customWidth="1"/>
    <col min="521" max="521" width="10.7109375" style="85" customWidth="1"/>
    <col min="522" max="523" width="10.140625" style="85" customWidth="1"/>
    <col min="524" max="524" width="15.85546875" style="85" customWidth="1"/>
    <col min="525" max="768" width="9.140625" style="85"/>
    <col min="769" max="769" width="15.5703125" style="85" customWidth="1"/>
    <col min="770" max="770" width="9.42578125" style="85" customWidth="1"/>
    <col min="771" max="771" width="17" style="85" customWidth="1"/>
    <col min="772" max="773" width="16.140625" style="85" customWidth="1"/>
    <col min="774" max="774" width="14.5703125" style="85" customWidth="1"/>
    <col min="775" max="775" width="12.42578125" style="85" customWidth="1"/>
    <col min="776" max="776" width="12.85546875" style="85" customWidth="1"/>
    <col min="777" max="777" width="10.7109375" style="85" customWidth="1"/>
    <col min="778" max="779" width="10.140625" style="85" customWidth="1"/>
    <col min="780" max="780" width="15.85546875" style="85" customWidth="1"/>
    <col min="781" max="1024" width="9.140625" style="85"/>
    <col min="1025" max="1025" width="15.5703125" style="85" customWidth="1"/>
    <col min="1026" max="1026" width="9.42578125" style="85" customWidth="1"/>
    <col min="1027" max="1027" width="17" style="85" customWidth="1"/>
    <col min="1028" max="1029" width="16.140625" style="85" customWidth="1"/>
    <col min="1030" max="1030" width="14.5703125" style="85" customWidth="1"/>
    <col min="1031" max="1031" width="12.42578125" style="85" customWidth="1"/>
    <col min="1032" max="1032" width="12.85546875" style="85" customWidth="1"/>
    <col min="1033" max="1033" width="10.7109375" style="85" customWidth="1"/>
    <col min="1034" max="1035" width="10.140625" style="85" customWidth="1"/>
    <col min="1036" max="1036" width="15.85546875" style="85" customWidth="1"/>
    <col min="1037" max="1280" width="9.140625" style="85"/>
    <col min="1281" max="1281" width="15.5703125" style="85" customWidth="1"/>
    <col min="1282" max="1282" width="9.42578125" style="85" customWidth="1"/>
    <col min="1283" max="1283" width="17" style="85" customWidth="1"/>
    <col min="1284" max="1285" width="16.140625" style="85" customWidth="1"/>
    <col min="1286" max="1286" width="14.5703125" style="85" customWidth="1"/>
    <col min="1287" max="1287" width="12.42578125" style="85" customWidth="1"/>
    <col min="1288" max="1288" width="12.85546875" style="85" customWidth="1"/>
    <col min="1289" max="1289" width="10.7109375" style="85" customWidth="1"/>
    <col min="1290" max="1291" width="10.140625" style="85" customWidth="1"/>
    <col min="1292" max="1292" width="15.85546875" style="85" customWidth="1"/>
    <col min="1293" max="1536" width="9.140625" style="85"/>
    <col min="1537" max="1537" width="15.5703125" style="85" customWidth="1"/>
    <col min="1538" max="1538" width="9.42578125" style="85" customWidth="1"/>
    <col min="1539" max="1539" width="17" style="85" customWidth="1"/>
    <col min="1540" max="1541" width="16.140625" style="85" customWidth="1"/>
    <col min="1542" max="1542" width="14.5703125" style="85" customWidth="1"/>
    <col min="1543" max="1543" width="12.42578125" style="85" customWidth="1"/>
    <col min="1544" max="1544" width="12.85546875" style="85" customWidth="1"/>
    <col min="1545" max="1545" width="10.7109375" style="85" customWidth="1"/>
    <col min="1546" max="1547" width="10.140625" style="85" customWidth="1"/>
    <col min="1548" max="1548" width="15.85546875" style="85" customWidth="1"/>
    <col min="1549" max="1792" width="9.140625" style="85"/>
    <col min="1793" max="1793" width="15.5703125" style="85" customWidth="1"/>
    <col min="1794" max="1794" width="9.42578125" style="85" customWidth="1"/>
    <col min="1795" max="1795" width="17" style="85" customWidth="1"/>
    <col min="1796" max="1797" width="16.140625" style="85" customWidth="1"/>
    <col min="1798" max="1798" width="14.5703125" style="85" customWidth="1"/>
    <col min="1799" max="1799" width="12.42578125" style="85" customWidth="1"/>
    <col min="1800" max="1800" width="12.85546875" style="85" customWidth="1"/>
    <col min="1801" max="1801" width="10.7109375" style="85" customWidth="1"/>
    <col min="1802" max="1803" width="10.140625" style="85" customWidth="1"/>
    <col min="1804" max="1804" width="15.85546875" style="85" customWidth="1"/>
    <col min="1805" max="2048" width="9.140625" style="85"/>
    <col min="2049" max="2049" width="15.5703125" style="85" customWidth="1"/>
    <col min="2050" max="2050" width="9.42578125" style="85" customWidth="1"/>
    <col min="2051" max="2051" width="17" style="85" customWidth="1"/>
    <col min="2052" max="2053" width="16.140625" style="85" customWidth="1"/>
    <col min="2054" max="2054" width="14.5703125" style="85" customWidth="1"/>
    <col min="2055" max="2055" width="12.42578125" style="85" customWidth="1"/>
    <col min="2056" max="2056" width="12.85546875" style="85" customWidth="1"/>
    <col min="2057" max="2057" width="10.7109375" style="85" customWidth="1"/>
    <col min="2058" max="2059" width="10.140625" style="85" customWidth="1"/>
    <col min="2060" max="2060" width="15.85546875" style="85" customWidth="1"/>
    <col min="2061" max="2304" width="9.140625" style="85"/>
    <col min="2305" max="2305" width="15.5703125" style="85" customWidth="1"/>
    <col min="2306" max="2306" width="9.42578125" style="85" customWidth="1"/>
    <col min="2307" max="2307" width="17" style="85" customWidth="1"/>
    <col min="2308" max="2309" width="16.140625" style="85" customWidth="1"/>
    <col min="2310" max="2310" width="14.5703125" style="85" customWidth="1"/>
    <col min="2311" max="2311" width="12.42578125" style="85" customWidth="1"/>
    <col min="2312" max="2312" width="12.85546875" style="85" customWidth="1"/>
    <col min="2313" max="2313" width="10.7109375" style="85" customWidth="1"/>
    <col min="2314" max="2315" width="10.140625" style="85" customWidth="1"/>
    <col min="2316" max="2316" width="15.85546875" style="85" customWidth="1"/>
    <col min="2317" max="2560" width="9.140625" style="85"/>
    <col min="2561" max="2561" width="15.5703125" style="85" customWidth="1"/>
    <col min="2562" max="2562" width="9.42578125" style="85" customWidth="1"/>
    <col min="2563" max="2563" width="17" style="85" customWidth="1"/>
    <col min="2564" max="2565" width="16.140625" style="85" customWidth="1"/>
    <col min="2566" max="2566" width="14.5703125" style="85" customWidth="1"/>
    <col min="2567" max="2567" width="12.42578125" style="85" customWidth="1"/>
    <col min="2568" max="2568" width="12.85546875" style="85" customWidth="1"/>
    <col min="2569" max="2569" width="10.7109375" style="85" customWidth="1"/>
    <col min="2570" max="2571" width="10.140625" style="85" customWidth="1"/>
    <col min="2572" max="2572" width="15.85546875" style="85" customWidth="1"/>
    <col min="2573" max="2816" width="9.140625" style="85"/>
    <col min="2817" max="2817" width="15.5703125" style="85" customWidth="1"/>
    <col min="2818" max="2818" width="9.42578125" style="85" customWidth="1"/>
    <col min="2819" max="2819" width="17" style="85" customWidth="1"/>
    <col min="2820" max="2821" width="16.140625" style="85" customWidth="1"/>
    <col min="2822" max="2822" width="14.5703125" style="85" customWidth="1"/>
    <col min="2823" max="2823" width="12.42578125" style="85" customWidth="1"/>
    <col min="2824" max="2824" width="12.85546875" style="85" customWidth="1"/>
    <col min="2825" max="2825" width="10.7109375" style="85" customWidth="1"/>
    <col min="2826" max="2827" width="10.140625" style="85" customWidth="1"/>
    <col min="2828" max="2828" width="15.85546875" style="85" customWidth="1"/>
    <col min="2829" max="3072" width="9.140625" style="85"/>
    <col min="3073" max="3073" width="15.5703125" style="85" customWidth="1"/>
    <col min="3074" max="3074" width="9.42578125" style="85" customWidth="1"/>
    <col min="3075" max="3075" width="17" style="85" customWidth="1"/>
    <col min="3076" max="3077" width="16.140625" style="85" customWidth="1"/>
    <col min="3078" max="3078" width="14.5703125" style="85" customWidth="1"/>
    <col min="3079" max="3079" width="12.42578125" style="85" customWidth="1"/>
    <col min="3080" max="3080" width="12.85546875" style="85" customWidth="1"/>
    <col min="3081" max="3081" width="10.7109375" style="85" customWidth="1"/>
    <col min="3082" max="3083" width="10.140625" style="85" customWidth="1"/>
    <col min="3084" max="3084" width="15.85546875" style="85" customWidth="1"/>
    <col min="3085" max="3328" width="9.140625" style="85"/>
    <col min="3329" max="3329" width="15.5703125" style="85" customWidth="1"/>
    <col min="3330" max="3330" width="9.42578125" style="85" customWidth="1"/>
    <col min="3331" max="3331" width="17" style="85" customWidth="1"/>
    <col min="3332" max="3333" width="16.140625" style="85" customWidth="1"/>
    <col min="3334" max="3334" width="14.5703125" style="85" customWidth="1"/>
    <col min="3335" max="3335" width="12.42578125" style="85" customWidth="1"/>
    <col min="3336" max="3336" width="12.85546875" style="85" customWidth="1"/>
    <col min="3337" max="3337" width="10.7109375" style="85" customWidth="1"/>
    <col min="3338" max="3339" width="10.140625" style="85" customWidth="1"/>
    <col min="3340" max="3340" width="15.85546875" style="85" customWidth="1"/>
    <col min="3341" max="3584" width="9.140625" style="85"/>
    <col min="3585" max="3585" width="15.5703125" style="85" customWidth="1"/>
    <col min="3586" max="3586" width="9.42578125" style="85" customWidth="1"/>
    <col min="3587" max="3587" width="17" style="85" customWidth="1"/>
    <col min="3588" max="3589" width="16.140625" style="85" customWidth="1"/>
    <col min="3590" max="3590" width="14.5703125" style="85" customWidth="1"/>
    <col min="3591" max="3591" width="12.42578125" style="85" customWidth="1"/>
    <col min="3592" max="3592" width="12.85546875" style="85" customWidth="1"/>
    <col min="3593" max="3593" width="10.7109375" style="85" customWidth="1"/>
    <col min="3594" max="3595" width="10.140625" style="85" customWidth="1"/>
    <col min="3596" max="3596" width="15.85546875" style="85" customWidth="1"/>
    <col min="3597" max="3840" width="9.140625" style="85"/>
    <col min="3841" max="3841" width="15.5703125" style="85" customWidth="1"/>
    <col min="3842" max="3842" width="9.42578125" style="85" customWidth="1"/>
    <col min="3843" max="3843" width="17" style="85" customWidth="1"/>
    <col min="3844" max="3845" width="16.140625" style="85" customWidth="1"/>
    <col min="3846" max="3846" width="14.5703125" style="85" customWidth="1"/>
    <col min="3847" max="3847" width="12.42578125" style="85" customWidth="1"/>
    <col min="3848" max="3848" width="12.85546875" style="85" customWidth="1"/>
    <col min="3849" max="3849" width="10.7109375" style="85" customWidth="1"/>
    <col min="3850" max="3851" width="10.140625" style="85" customWidth="1"/>
    <col min="3852" max="3852" width="15.85546875" style="85" customWidth="1"/>
    <col min="3853" max="4096" width="9.140625" style="85"/>
    <col min="4097" max="4097" width="15.5703125" style="85" customWidth="1"/>
    <col min="4098" max="4098" width="9.42578125" style="85" customWidth="1"/>
    <col min="4099" max="4099" width="17" style="85" customWidth="1"/>
    <col min="4100" max="4101" width="16.140625" style="85" customWidth="1"/>
    <col min="4102" max="4102" width="14.5703125" style="85" customWidth="1"/>
    <col min="4103" max="4103" width="12.42578125" style="85" customWidth="1"/>
    <col min="4104" max="4104" width="12.85546875" style="85" customWidth="1"/>
    <col min="4105" max="4105" width="10.7109375" style="85" customWidth="1"/>
    <col min="4106" max="4107" width="10.140625" style="85" customWidth="1"/>
    <col min="4108" max="4108" width="15.85546875" style="85" customWidth="1"/>
    <col min="4109" max="4352" width="9.140625" style="85"/>
    <col min="4353" max="4353" width="15.5703125" style="85" customWidth="1"/>
    <col min="4354" max="4354" width="9.42578125" style="85" customWidth="1"/>
    <col min="4355" max="4355" width="17" style="85" customWidth="1"/>
    <col min="4356" max="4357" width="16.140625" style="85" customWidth="1"/>
    <col min="4358" max="4358" width="14.5703125" style="85" customWidth="1"/>
    <col min="4359" max="4359" width="12.42578125" style="85" customWidth="1"/>
    <col min="4360" max="4360" width="12.85546875" style="85" customWidth="1"/>
    <col min="4361" max="4361" width="10.7109375" style="85" customWidth="1"/>
    <col min="4362" max="4363" width="10.140625" style="85" customWidth="1"/>
    <col min="4364" max="4364" width="15.85546875" style="85" customWidth="1"/>
    <col min="4365" max="4608" width="9.140625" style="85"/>
    <col min="4609" max="4609" width="15.5703125" style="85" customWidth="1"/>
    <col min="4610" max="4610" width="9.42578125" style="85" customWidth="1"/>
    <col min="4611" max="4611" width="17" style="85" customWidth="1"/>
    <col min="4612" max="4613" width="16.140625" style="85" customWidth="1"/>
    <col min="4614" max="4614" width="14.5703125" style="85" customWidth="1"/>
    <col min="4615" max="4615" width="12.42578125" style="85" customWidth="1"/>
    <col min="4616" max="4616" width="12.85546875" style="85" customWidth="1"/>
    <col min="4617" max="4617" width="10.7109375" style="85" customWidth="1"/>
    <col min="4618" max="4619" width="10.140625" style="85" customWidth="1"/>
    <col min="4620" max="4620" width="15.85546875" style="85" customWidth="1"/>
    <col min="4621" max="4864" width="9.140625" style="85"/>
    <col min="4865" max="4865" width="15.5703125" style="85" customWidth="1"/>
    <col min="4866" max="4866" width="9.42578125" style="85" customWidth="1"/>
    <col min="4867" max="4867" width="17" style="85" customWidth="1"/>
    <col min="4868" max="4869" width="16.140625" style="85" customWidth="1"/>
    <col min="4870" max="4870" width="14.5703125" style="85" customWidth="1"/>
    <col min="4871" max="4871" width="12.42578125" style="85" customWidth="1"/>
    <col min="4872" max="4872" width="12.85546875" style="85" customWidth="1"/>
    <col min="4873" max="4873" width="10.7109375" style="85" customWidth="1"/>
    <col min="4874" max="4875" width="10.140625" style="85" customWidth="1"/>
    <col min="4876" max="4876" width="15.85546875" style="85" customWidth="1"/>
    <col min="4877" max="5120" width="9.140625" style="85"/>
    <col min="5121" max="5121" width="15.5703125" style="85" customWidth="1"/>
    <col min="5122" max="5122" width="9.42578125" style="85" customWidth="1"/>
    <col min="5123" max="5123" width="17" style="85" customWidth="1"/>
    <col min="5124" max="5125" width="16.140625" style="85" customWidth="1"/>
    <col min="5126" max="5126" width="14.5703125" style="85" customWidth="1"/>
    <col min="5127" max="5127" width="12.42578125" style="85" customWidth="1"/>
    <col min="5128" max="5128" width="12.85546875" style="85" customWidth="1"/>
    <col min="5129" max="5129" width="10.7109375" style="85" customWidth="1"/>
    <col min="5130" max="5131" width="10.140625" style="85" customWidth="1"/>
    <col min="5132" max="5132" width="15.85546875" style="85" customWidth="1"/>
    <col min="5133" max="5376" width="9.140625" style="85"/>
    <col min="5377" max="5377" width="15.5703125" style="85" customWidth="1"/>
    <col min="5378" max="5378" width="9.42578125" style="85" customWidth="1"/>
    <col min="5379" max="5379" width="17" style="85" customWidth="1"/>
    <col min="5380" max="5381" width="16.140625" style="85" customWidth="1"/>
    <col min="5382" max="5382" width="14.5703125" style="85" customWidth="1"/>
    <col min="5383" max="5383" width="12.42578125" style="85" customWidth="1"/>
    <col min="5384" max="5384" width="12.85546875" style="85" customWidth="1"/>
    <col min="5385" max="5385" width="10.7109375" style="85" customWidth="1"/>
    <col min="5386" max="5387" width="10.140625" style="85" customWidth="1"/>
    <col min="5388" max="5388" width="15.85546875" style="85" customWidth="1"/>
    <col min="5389" max="5632" width="9.140625" style="85"/>
    <col min="5633" max="5633" width="15.5703125" style="85" customWidth="1"/>
    <col min="5634" max="5634" width="9.42578125" style="85" customWidth="1"/>
    <col min="5635" max="5635" width="17" style="85" customWidth="1"/>
    <col min="5636" max="5637" width="16.140625" style="85" customWidth="1"/>
    <col min="5638" max="5638" width="14.5703125" style="85" customWidth="1"/>
    <col min="5639" max="5639" width="12.42578125" style="85" customWidth="1"/>
    <col min="5640" max="5640" width="12.85546875" style="85" customWidth="1"/>
    <col min="5641" max="5641" width="10.7109375" style="85" customWidth="1"/>
    <col min="5642" max="5643" width="10.140625" style="85" customWidth="1"/>
    <col min="5644" max="5644" width="15.85546875" style="85" customWidth="1"/>
    <col min="5645" max="5888" width="9.140625" style="85"/>
    <col min="5889" max="5889" width="15.5703125" style="85" customWidth="1"/>
    <col min="5890" max="5890" width="9.42578125" style="85" customWidth="1"/>
    <col min="5891" max="5891" width="17" style="85" customWidth="1"/>
    <col min="5892" max="5893" width="16.140625" style="85" customWidth="1"/>
    <col min="5894" max="5894" width="14.5703125" style="85" customWidth="1"/>
    <col min="5895" max="5895" width="12.42578125" style="85" customWidth="1"/>
    <col min="5896" max="5896" width="12.85546875" style="85" customWidth="1"/>
    <col min="5897" max="5897" width="10.7109375" style="85" customWidth="1"/>
    <col min="5898" max="5899" width="10.140625" style="85" customWidth="1"/>
    <col min="5900" max="5900" width="15.85546875" style="85" customWidth="1"/>
    <col min="5901" max="6144" width="9.140625" style="85"/>
    <col min="6145" max="6145" width="15.5703125" style="85" customWidth="1"/>
    <col min="6146" max="6146" width="9.42578125" style="85" customWidth="1"/>
    <col min="6147" max="6147" width="17" style="85" customWidth="1"/>
    <col min="6148" max="6149" width="16.140625" style="85" customWidth="1"/>
    <col min="6150" max="6150" width="14.5703125" style="85" customWidth="1"/>
    <col min="6151" max="6151" width="12.42578125" style="85" customWidth="1"/>
    <col min="6152" max="6152" width="12.85546875" style="85" customWidth="1"/>
    <col min="6153" max="6153" width="10.7109375" style="85" customWidth="1"/>
    <col min="6154" max="6155" width="10.140625" style="85" customWidth="1"/>
    <col min="6156" max="6156" width="15.85546875" style="85" customWidth="1"/>
    <col min="6157" max="6400" width="9.140625" style="85"/>
    <col min="6401" max="6401" width="15.5703125" style="85" customWidth="1"/>
    <col min="6402" max="6402" width="9.42578125" style="85" customWidth="1"/>
    <col min="6403" max="6403" width="17" style="85" customWidth="1"/>
    <col min="6404" max="6405" width="16.140625" style="85" customWidth="1"/>
    <col min="6406" max="6406" width="14.5703125" style="85" customWidth="1"/>
    <col min="6407" max="6407" width="12.42578125" style="85" customWidth="1"/>
    <col min="6408" max="6408" width="12.85546875" style="85" customWidth="1"/>
    <col min="6409" max="6409" width="10.7109375" style="85" customWidth="1"/>
    <col min="6410" max="6411" width="10.140625" style="85" customWidth="1"/>
    <col min="6412" max="6412" width="15.85546875" style="85" customWidth="1"/>
    <col min="6413" max="6656" width="9.140625" style="85"/>
    <col min="6657" max="6657" width="15.5703125" style="85" customWidth="1"/>
    <col min="6658" max="6658" width="9.42578125" style="85" customWidth="1"/>
    <col min="6659" max="6659" width="17" style="85" customWidth="1"/>
    <col min="6660" max="6661" width="16.140625" style="85" customWidth="1"/>
    <col min="6662" max="6662" width="14.5703125" style="85" customWidth="1"/>
    <col min="6663" max="6663" width="12.42578125" style="85" customWidth="1"/>
    <col min="6664" max="6664" width="12.85546875" style="85" customWidth="1"/>
    <col min="6665" max="6665" width="10.7109375" style="85" customWidth="1"/>
    <col min="6666" max="6667" width="10.140625" style="85" customWidth="1"/>
    <col min="6668" max="6668" width="15.85546875" style="85" customWidth="1"/>
    <col min="6669" max="6912" width="9.140625" style="85"/>
    <col min="6913" max="6913" width="15.5703125" style="85" customWidth="1"/>
    <col min="6914" max="6914" width="9.42578125" style="85" customWidth="1"/>
    <col min="6915" max="6915" width="17" style="85" customWidth="1"/>
    <col min="6916" max="6917" width="16.140625" style="85" customWidth="1"/>
    <col min="6918" max="6918" width="14.5703125" style="85" customWidth="1"/>
    <col min="6919" max="6919" width="12.42578125" style="85" customWidth="1"/>
    <col min="6920" max="6920" width="12.85546875" style="85" customWidth="1"/>
    <col min="6921" max="6921" width="10.7109375" style="85" customWidth="1"/>
    <col min="6922" max="6923" width="10.140625" style="85" customWidth="1"/>
    <col min="6924" max="6924" width="15.85546875" style="85" customWidth="1"/>
    <col min="6925" max="7168" width="9.140625" style="85"/>
    <col min="7169" max="7169" width="15.5703125" style="85" customWidth="1"/>
    <col min="7170" max="7170" width="9.42578125" style="85" customWidth="1"/>
    <col min="7171" max="7171" width="17" style="85" customWidth="1"/>
    <col min="7172" max="7173" width="16.140625" style="85" customWidth="1"/>
    <col min="7174" max="7174" width="14.5703125" style="85" customWidth="1"/>
    <col min="7175" max="7175" width="12.42578125" style="85" customWidth="1"/>
    <col min="7176" max="7176" width="12.85546875" style="85" customWidth="1"/>
    <col min="7177" max="7177" width="10.7109375" style="85" customWidth="1"/>
    <col min="7178" max="7179" width="10.140625" style="85" customWidth="1"/>
    <col min="7180" max="7180" width="15.85546875" style="85" customWidth="1"/>
    <col min="7181" max="7424" width="9.140625" style="85"/>
    <col min="7425" max="7425" width="15.5703125" style="85" customWidth="1"/>
    <col min="7426" max="7426" width="9.42578125" style="85" customWidth="1"/>
    <col min="7427" max="7427" width="17" style="85" customWidth="1"/>
    <col min="7428" max="7429" width="16.140625" style="85" customWidth="1"/>
    <col min="7430" max="7430" width="14.5703125" style="85" customWidth="1"/>
    <col min="7431" max="7431" width="12.42578125" style="85" customWidth="1"/>
    <col min="7432" max="7432" width="12.85546875" style="85" customWidth="1"/>
    <col min="7433" max="7433" width="10.7109375" style="85" customWidth="1"/>
    <col min="7434" max="7435" width="10.140625" style="85" customWidth="1"/>
    <col min="7436" max="7436" width="15.85546875" style="85" customWidth="1"/>
    <col min="7437" max="7680" width="9.140625" style="85"/>
    <col min="7681" max="7681" width="15.5703125" style="85" customWidth="1"/>
    <col min="7682" max="7682" width="9.42578125" style="85" customWidth="1"/>
    <col min="7683" max="7683" width="17" style="85" customWidth="1"/>
    <col min="7684" max="7685" width="16.140625" style="85" customWidth="1"/>
    <col min="7686" max="7686" width="14.5703125" style="85" customWidth="1"/>
    <col min="7687" max="7687" width="12.42578125" style="85" customWidth="1"/>
    <col min="7688" max="7688" width="12.85546875" style="85" customWidth="1"/>
    <col min="7689" max="7689" width="10.7109375" style="85" customWidth="1"/>
    <col min="7690" max="7691" width="10.140625" style="85" customWidth="1"/>
    <col min="7692" max="7692" width="15.85546875" style="85" customWidth="1"/>
    <col min="7693" max="7936" width="9.140625" style="85"/>
    <col min="7937" max="7937" width="15.5703125" style="85" customWidth="1"/>
    <col min="7938" max="7938" width="9.42578125" style="85" customWidth="1"/>
    <col min="7939" max="7939" width="17" style="85" customWidth="1"/>
    <col min="7940" max="7941" width="16.140625" style="85" customWidth="1"/>
    <col min="7942" max="7942" width="14.5703125" style="85" customWidth="1"/>
    <col min="7943" max="7943" width="12.42578125" style="85" customWidth="1"/>
    <col min="7944" max="7944" width="12.85546875" style="85" customWidth="1"/>
    <col min="7945" max="7945" width="10.7109375" style="85" customWidth="1"/>
    <col min="7946" max="7947" width="10.140625" style="85" customWidth="1"/>
    <col min="7948" max="7948" width="15.85546875" style="85" customWidth="1"/>
    <col min="7949" max="8192" width="9.140625" style="85"/>
    <col min="8193" max="8193" width="15.5703125" style="85" customWidth="1"/>
    <col min="8194" max="8194" width="9.42578125" style="85" customWidth="1"/>
    <col min="8195" max="8195" width="17" style="85" customWidth="1"/>
    <col min="8196" max="8197" width="16.140625" style="85" customWidth="1"/>
    <col min="8198" max="8198" width="14.5703125" style="85" customWidth="1"/>
    <col min="8199" max="8199" width="12.42578125" style="85" customWidth="1"/>
    <col min="8200" max="8200" width="12.85546875" style="85" customWidth="1"/>
    <col min="8201" max="8201" width="10.7109375" style="85" customWidth="1"/>
    <col min="8202" max="8203" width="10.140625" style="85" customWidth="1"/>
    <col min="8204" max="8204" width="15.85546875" style="85" customWidth="1"/>
    <col min="8205" max="8448" width="9.140625" style="85"/>
    <col min="8449" max="8449" width="15.5703125" style="85" customWidth="1"/>
    <col min="8450" max="8450" width="9.42578125" style="85" customWidth="1"/>
    <col min="8451" max="8451" width="17" style="85" customWidth="1"/>
    <col min="8452" max="8453" width="16.140625" style="85" customWidth="1"/>
    <col min="8454" max="8454" width="14.5703125" style="85" customWidth="1"/>
    <col min="8455" max="8455" width="12.42578125" style="85" customWidth="1"/>
    <col min="8456" max="8456" width="12.85546875" style="85" customWidth="1"/>
    <col min="8457" max="8457" width="10.7109375" style="85" customWidth="1"/>
    <col min="8458" max="8459" width="10.140625" style="85" customWidth="1"/>
    <col min="8460" max="8460" width="15.85546875" style="85" customWidth="1"/>
    <col min="8461" max="8704" width="9.140625" style="85"/>
    <col min="8705" max="8705" width="15.5703125" style="85" customWidth="1"/>
    <col min="8706" max="8706" width="9.42578125" style="85" customWidth="1"/>
    <col min="8707" max="8707" width="17" style="85" customWidth="1"/>
    <col min="8708" max="8709" width="16.140625" style="85" customWidth="1"/>
    <col min="8710" max="8710" width="14.5703125" style="85" customWidth="1"/>
    <col min="8711" max="8711" width="12.42578125" style="85" customWidth="1"/>
    <col min="8712" max="8712" width="12.85546875" style="85" customWidth="1"/>
    <col min="8713" max="8713" width="10.7109375" style="85" customWidth="1"/>
    <col min="8714" max="8715" width="10.140625" style="85" customWidth="1"/>
    <col min="8716" max="8716" width="15.85546875" style="85" customWidth="1"/>
    <col min="8717" max="8960" width="9.140625" style="85"/>
    <col min="8961" max="8961" width="15.5703125" style="85" customWidth="1"/>
    <col min="8962" max="8962" width="9.42578125" style="85" customWidth="1"/>
    <col min="8963" max="8963" width="17" style="85" customWidth="1"/>
    <col min="8964" max="8965" width="16.140625" style="85" customWidth="1"/>
    <col min="8966" max="8966" width="14.5703125" style="85" customWidth="1"/>
    <col min="8967" max="8967" width="12.42578125" style="85" customWidth="1"/>
    <col min="8968" max="8968" width="12.85546875" style="85" customWidth="1"/>
    <col min="8969" max="8969" width="10.7109375" style="85" customWidth="1"/>
    <col min="8970" max="8971" width="10.140625" style="85" customWidth="1"/>
    <col min="8972" max="8972" width="15.85546875" style="85" customWidth="1"/>
    <col min="8973" max="9216" width="9.140625" style="85"/>
    <col min="9217" max="9217" width="15.5703125" style="85" customWidth="1"/>
    <col min="9218" max="9218" width="9.42578125" style="85" customWidth="1"/>
    <col min="9219" max="9219" width="17" style="85" customWidth="1"/>
    <col min="9220" max="9221" width="16.140625" style="85" customWidth="1"/>
    <col min="9222" max="9222" width="14.5703125" style="85" customWidth="1"/>
    <col min="9223" max="9223" width="12.42578125" style="85" customWidth="1"/>
    <col min="9224" max="9224" width="12.85546875" style="85" customWidth="1"/>
    <col min="9225" max="9225" width="10.7109375" style="85" customWidth="1"/>
    <col min="9226" max="9227" width="10.140625" style="85" customWidth="1"/>
    <col min="9228" max="9228" width="15.85546875" style="85" customWidth="1"/>
    <col min="9229" max="9472" width="9.140625" style="85"/>
    <col min="9473" max="9473" width="15.5703125" style="85" customWidth="1"/>
    <col min="9474" max="9474" width="9.42578125" style="85" customWidth="1"/>
    <col min="9475" max="9475" width="17" style="85" customWidth="1"/>
    <col min="9476" max="9477" width="16.140625" style="85" customWidth="1"/>
    <col min="9478" max="9478" width="14.5703125" style="85" customWidth="1"/>
    <col min="9479" max="9479" width="12.42578125" style="85" customWidth="1"/>
    <col min="9480" max="9480" width="12.85546875" style="85" customWidth="1"/>
    <col min="9481" max="9481" width="10.7109375" style="85" customWidth="1"/>
    <col min="9482" max="9483" width="10.140625" style="85" customWidth="1"/>
    <col min="9484" max="9484" width="15.85546875" style="85" customWidth="1"/>
    <col min="9485" max="9728" width="9.140625" style="85"/>
    <col min="9729" max="9729" width="15.5703125" style="85" customWidth="1"/>
    <col min="9730" max="9730" width="9.42578125" style="85" customWidth="1"/>
    <col min="9731" max="9731" width="17" style="85" customWidth="1"/>
    <col min="9732" max="9733" width="16.140625" style="85" customWidth="1"/>
    <col min="9734" max="9734" width="14.5703125" style="85" customWidth="1"/>
    <col min="9735" max="9735" width="12.42578125" style="85" customWidth="1"/>
    <col min="9736" max="9736" width="12.85546875" style="85" customWidth="1"/>
    <col min="9737" max="9737" width="10.7109375" style="85" customWidth="1"/>
    <col min="9738" max="9739" width="10.140625" style="85" customWidth="1"/>
    <col min="9740" max="9740" width="15.85546875" style="85" customWidth="1"/>
    <col min="9741" max="9984" width="9.140625" style="85"/>
    <col min="9985" max="9985" width="15.5703125" style="85" customWidth="1"/>
    <col min="9986" max="9986" width="9.42578125" style="85" customWidth="1"/>
    <col min="9987" max="9987" width="17" style="85" customWidth="1"/>
    <col min="9988" max="9989" width="16.140625" style="85" customWidth="1"/>
    <col min="9990" max="9990" width="14.5703125" style="85" customWidth="1"/>
    <col min="9991" max="9991" width="12.42578125" style="85" customWidth="1"/>
    <col min="9992" max="9992" width="12.85546875" style="85" customWidth="1"/>
    <col min="9993" max="9993" width="10.7109375" style="85" customWidth="1"/>
    <col min="9994" max="9995" width="10.140625" style="85" customWidth="1"/>
    <col min="9996" max="9996" width="15.85546875" style="85" customWidth="1"/>
    <col min="9997" max="10240" width="9.140625" style="85"/>
    <col min="10241" max="10241" width="15.5703125" style="85" customWidth="1"/>
    <col min="10242" max="10242" width="9.42578125" style="85" customWidth="1"/>
    <col min="10243" max="10243" width="17" style="85" customWidth="1"/>
    <col min="10244" max="10245" width="16.140625" style="85" customWidth="1"/>
    <col min="10246" max="10246" width="14.5703125" style="85" customWidth="1"/>
    <col min="10247" max="10247" width="12.42578125" style="85" customWidth="1"/>
    <col min="10248" max="10248" width="12.85546875" style="85" customWidth="1"/>
    <col min="10249" max="10249" width="10.7109375" style="85" customWidth="1"/>
    <col min="10250" max="10251" width="10.140625" style="85" customWidth="1"/>
    <col min="10252" max="10252" width="15.85546875" style="85" customWidth="1"/>
    <col min="10253" max="10496" width="9.140625" style="85"/>
    <col min="10497" max="10497" width="15.5703125" style="85" customWidth="1"/>
    <col min="10498" max="10498" width="9.42578125" style="85" customWidth="1"/>
    <col min="10499" max="10499" width="17" style="85" customWidth="1"/>
    <col min="10500" max="10501" width="16.140625" style="85" customWidth="1"/>
    <col min="10502" max="10502" width="14.5703125" style="85" customWidth="1"/>
    <col min="10503" max="10503" width="12.42578125" style="85" customWidth="1"/>
    <col min="10504" max="10504" width="12.85546875" style="85" customWidth="1"/>
    <col min="10505" max="10505" width="10.7109375" style="85" customWidth="1"/>
    <col min="10506" max="10507" width="10.140625" style="85" customWidth="1"/>
    <col min="10508" max="10508" width="15.85546875" style="85" customWidth="1"/>
    <col min="10509" max="10752" width="9.140625" style="85"/>
    <col min="10753" max="10753" width="15.5703125" style="85" customWidth="1"/>
    <col min="10754" max="10754" width="9.42578125" style="85" customWidth="1"/>
    <col min="10755" max="10755" width="17" style="85" customWidth="1"/>
    <col min="10756" max="10757" width="16.140625" style="85" customWidth="1"/>
    <col min="10758" max="10758" width="14.5703125" style="85" customWidth="1"/>
    <col min="10759" max="10759" width="12.42578125" style="85" customWidth="1"/>
    <col min="10760" max="10760" width="12.85546875" style="85" customWidth="1"/>
    <col min="10761" max="10761" width="10.7109375" style="85" customWidth="1"/>
    <col min="10762" max="10763" width="10.140625" style="85" customWidth="1"/>
    <col min="10764" max="10764" width="15.85546875" style="85" customWidth="1"/>
    <col min="10765" max="11008" width="9.140625" style="85"/>
    <col min="11009" max="11009" width="15.5703125" style="85" customWidth="1"/>
    <col min="11010" max="11010" width="9.42578125" style="85" customWidth="1"/>
    <col min="11011" max="11011" width="17" style="85" customWidth="1"/>
    <col min="11012" max="11013" width="16.140625" style="85" customWidth="1"/>
    <col min="11014" max="11014" width="14.5703125" style="85" customWidth="1"/>
    <col min="11015" max="11015" width="12.42578125" style="85" customWidth="1"/>
    <col min="11016" max="11016" width="12.85546875" style="85" customWidth="1"/>
    <col min="11017" max="11017" width="10.7109375" style="85" customWidth="1"/>
    <col min="11018" max="11019" width="10.140625" style="85" customWidth="1"/>
    <col min="11020" max="11020" width="15.85546875" style="85" customWidth="1"/>
    <col min="11021" max="11264" width="9.140625" style="85"/>
    <col min="11265" max="11265" width="15.5703125" style="85" customWidth="1"/>
    <col min="11266" max="11266" width="9.42578125" style="85" customWidth="1"/>
    <col min="11267" max="11267" width="17" style="85" customWidth="1"/>
    <col min="11268" max="11269" width="16.140625" style="85" customWidth="1"/>
    <col min="11270" max="11270" width="14.5703125" style="85" customWidth="1"/>
    <col min="11271" max="11271" width="12.42578125" style="85" customWidth="1"/>
    <col min="11272" max="11272" width="12.85546875" style="85" customWidth="1"/>
    <col min="11273" max="11273" width="10.7109375" style="85" customWidth="1"/>
    <col min="11274" max="11275" width="10.140625" style="85" customWidth="1"/>
    <col min="11276" max="11276" width="15.85546875" style="85" customWidth="1"/>
    <col min="11277" max="11520" width="9.140625" style="85"/>
    <col min="11521" max="11521" width="15.5703125" style="85" customWidth="1"/>
    <col min="11522" max="11522" width="9.42578125" style="85" customWidth="1"/>
    <col min="11523" max="11523" width="17" style="85" customWidth="1"/>
    <col min="11524" max="11525" width="16.140625" style="85" customWidth="1"/>
    <col min="11526" max="11526" width="14.5703125" style="85" customWidth="1"/>
    <col min="11527" max="11527" width="12.42578125" style="85" customWidth="1"/>
    <col min="11528" max="11528" width="12.85546875" style="85" customWidth="1"/>
    <col min="11529" max="11529" width="10.7109375" style="85" customWidth="1"/>
    <col min="11530" max="11531" width="10.140625" style="85" customWidth="1"/>
    <col min="11532" max="11532" width="15.85546875" style="85" customWidth="1"/>
    <col min="11533" max="11776" width="9.140625" style="85"/>
    <col min="11777" max="11777" width="15.5703125" style="85" customWidth="1"/>
    <col min="11778" max="11778" width="9.42578125" style="85" customWidth="1"/>
    <col min="11779" max="11779" width="17" style="85" customWidth="1"/>
    <col min="11780" max="11781" width="16.140625" style="85" customWidth="1"/>
    <col min="11782" max="11782" width="14.5703125" style="85" customWidth="1"/>
    <col min="11783" max="11783" width="12.42578125" style="85" customWidth="1"/>
    <col min="11784" max="11784" width="12.85546875" style="85" customWidth="1"/>
    <col min="11785" max="11785" width="10.7109375" style="85" customWidth="1"/>
    <col min="11786" max="11787" width="10.140625" style="85" customWidth="1"/>
    <col min="11788" max="11788" width="15.85546875" style="85" customWidth="1"/>
    <col min="11789" max="12032" width="9.140625" style="85"/>
    <col min="12033" max="12033" width="15.5703125" style="85" customWidth="1"/>
    <col min="12034" max="12034" width="9.42578125" style="85" customWidth="1"/>
    <col min="12035" max="12035" width="17" style="85" customWidth="1"/>
    <col min="12036" max="12037" width="16.140625" style="85" customWidth="1"/>
    <col min="12038" max="12038" width="14.5703125" style="85" customWidth="1"/>
    <col min="12039" max="12039" width="12.42578125" style="85" customWidth="1"/>
    <col min="12040" max="12040" width="12.85546875" style="85" customWidth="1"/>
    <col min="12041" max="12041" width="10.7109375" style="85" customWidth="1"/>
    <col min="12042" max="12043" width="10.140625" style="85" customWidth="1"/>
    <col min="12044" max="12044" width="15.85546875" style="85" customWidth="1"/>
    <col min="12045" max="12288" width="9.140625" style="85"/>
    <col min="12289" max="12289" width="15.5703125" style="85" customWidth="1"/>
    <col min="12290" max="12290" width="9.42578125" style="85" customWidth="1"/>
    <col min="12291" max="12291" width="17" style="85" customWidth="1"/>
    <col min="12292" max="12293" width="16.140625" style="85" customWidth="1"/>
    <col min="12294" max="12294" width="14.5703125" style="85" customWidth="1"/>
    <col min="12295" max="12295" width="12.42578125" style="85" customWidth="1"/>
    <col min="12296" max="12296" width="12.85546875" style="85" customWidth="1"/>
    <col min="12297" max="12297" width="10.7109375" style="85" customWidth="1"/>
    <col min="12298" max="12299" width="10.140625" style="85" customWidth="1"/>
    <col min="12300" max="12300" width="15.85546875" style="85" customWidth="1"/>
    <col min="12301" max="12544" width="9.140625" style="85"/>
    <col min="12545" max="12545" width="15.5703125" style="85" customWidth="1"/>
    <col min="12546" max="12546" width="9.42578125" style="85" customWidth="1"/>
    <col min="12547" max="12547" width="17" style="85" customWidth="1"/>
    <col min="12548" max="12549" width="16.140625" style="85" customWidth="1"/>
    <col min="12550" max="12550" width="14.5703125" style="85" customWidth="1"/>
    <col min="12551" max="12551" width="12.42578125" style="85" customWidth="1"/>
    <col min="12552" max="12552" width="12.85546875" style="85" customWidth="1"/>
    <col min="12553" max="12553" width="10.7109375" style="85" customWidth="1"/>
    <col min="12554" max="12555" width="10.140625" style="85" customWidth="1"/>
    <col min="12556" max="12556" width="15.85546875" style="85" customWidth="1"/>
    <col min="12557" max="12800" width="9.140625" style="85"/>
    <col min="12801" max="12801" width="15.5703125" style="85" customWidth="1"/>
    <col min="12802" max="12802" width="9.42578125" style="85" customWidth="1"/>
    <col min="12803" max="12803" width="17" style="85" customWidth="1"/>
    <col min="12804" max="12805" width="16.140625" style="85" customWidth="1"/>
    <col min="12806" max="12806" width="14.5703125" style="85" customWidth="1"/>
    <col min="12807" max="12807" width="12.42578125" style="85" customWidth="1"/>
    <col min="12808" max="12808" width="12.85546875" style="85" customWidth="1"/>
    <col min="12809" max="12809" width="10.7109375" style="85" customWidth="1"/>
    <col min="12810" max="12811" width="10.140625" style="85" customWidth="1"/>
    <col min="12812" max="12812" width="15.85546875" style="85" customWidth="1"/>
    <col min="12813" max="13056" width="9.140625" style="85"/>
    <col min="13057" max="13057" width="15.5703125" style="85" customWidth="1"/>
    <col min="13058" max="13058" width="9.42578125" style="85" customWidth="1"/>
    <col min="13059" max="13059" width="17" style="85" customWidth="1"/>
    <col min="13060" max="13061" width="16.140625" style="85" customWidth="1"/>
    <col min="13062" max="13062" width="14.5703125" style="85" customWidth="1"/>
    <col min="13063" max="13063" width="12.42578125" style="85" customWidth="1"/>
    <col min="13064" max="13064" width="12.85546875" style="85" customWidth="1"/>
    <col min="13065" max="13065" width="10.7109375" style="85" customWidth="1"/>
    <col min="13066" max="13067" width="10.140625" style="85" customWidth="1"/>
    <col min="13068" max="13068" width="15.85546875" style="85" customWidth="1"/>
    <col min="13069" max="13312" width="9.140625" style="85"/>
    <col min="13313" max="13313" width="15.5703125" style="85" customWidth="1"/>
    <col min="13314" max="13314" width="9.42578125" style="85" customWidth="1"/>
    <col min="13315" max="13315" width="17" style="85" customWidth="1"/>
    <col min="13316" max="13317" width="16.140625" style="85" customWidth="1"/>
    <col min="13318" max="13318" width="14.5703125" style="85" customWidth="1"/>
    <col min="13319" max="13319" width="12.42578125" style="85" customWidth="1"/>
    <col min="13320" max="13320" width="12.85546875" style="85" customWidth="1"/>
    <col min="13321" max="13321" width="10.7109375" style="85" customWidth="1"/>
    <col min="13322" max="13323" width="10.140625" style="85" customWidth="1"/>
    <col min="13324" max="13324" width="15.85546875" style="85" customWidth="1"/>
    <col min="13325" max="13568" width="9.140625" style="85"/>
    <col min="13569" max="13569" width="15.5703125" style="85" customWidth="1"/>
    <col min="13570" max="13570" width="9.42578125" style="85" customWidth="1"/>
    <col min="13571" max="13571" width="17" style="85" customWidth="1"/>
    <col min="13572" max="13573" width="16.140625" style="85" customWidth="1"/>
    <col min="13574" max="13574" width="14.5703125" style="85" customWidth="1"/>
    <col min="13575" max="13575" width="12.42578125" style="85" customWidth="1"/>
    <col min="13576" max="13576" width="12.85546875" style="85" customWidth="1"/>
    <col min="13577" max="13577" width="10.7109375" style="85" customWidth="1"/>
    <col min="13578" max="13579" width="10.140625" style="85" customWidth="1"/>
    <col min="13580" max="13580" width="15.85546875" style="85" customWidth="1"/>
    <col min="13581" max="13824" width="9.140625" style="85"/>
    <col min="13825" max="13825" width="15.5703125" style="85" customWidth="1"/>
    <col min="13826" max="13826" width="9.42578125" style="85" customWidth="1"/>
    <col min="13827" max="13827" width="17" style="85" customWidth="1"/>
    <col min="13828" max="13829" width="16.140625" style="85" customWidth="1"/>
    <col min="13830" max="13830" width="14.5703125" style="85" customWidth="1"/>
    <col min="13831" max="13831" width="12.42578125" style="85" customWidth="1"/>
    <col min="13832" max="13832" width="12.85546875" style="85" customWidth="1"/>
    <col min="13833" max="13833" width="10.7109375" style="85" customWidth="1"/>
    <col min="13834" max="13835" width="10.140625" style="85" customWidth="1"/>
    <col min="13836" max="13836" width="15.85546875" style="85" customWidth="1"/>
    <col min="13837" max="14080" width="9.140625" style="85"/>
    <col min="14081" max="14081" width="15.5703125" style="85" customWidth="1"/>
    <col min="14082" max="14082" width="9.42578125" style="85" customWidth="1"/>
    <col min="14083" max="14083" width="17" style="85" customWidth="1"/>
    <col min="14084" max="14085" width="16.140625" style="85" customWidth="1"/>
    <col min="14086" max="14086" width="14.5703125" style="85" customWidth="1"/>
    <col min="14087" max="14087" width="12.42578125" style="85" customWidth="1"/>
    <col min="14088" max="14088" width="12.85546875" style="85" customWidth="1"/>
    <col min="14089" max="14089" width="10.7109375" style="85" customWidth="1"/>
    <col min="14090" max="14091" width="10.140625" style="85" customWidth="1"/>
    <col min="14092" max="14092" width="15.85546875" style="85" customWidth="1"/>
    <col min="14093" max="14336" width="9.140625" style="85"/>
    <col min="14337" max="14337" width="15.5703125" style="85" customWidth="1"/>
    <col min="14338" max="14338" width="9.42578125" style="85" customWidth="1"/>
    <col min="14339" max="14339" width="17" style="85" customWidth="1"/>
    <col min="14340" max="14341" width="16.140625" style="85" customWidth="1"/>
    <col min="14342" max="14342" width="14.5703125" style="85" customWidth="1"/>
    <col min="14343" max="14343" width="12.42578125" style="85" customWidth="1"/>
    <col min="14344" max="14344" width="12.85546875" style="85" customWidth="1"/>
    <col min="14345" max="14345" width="10.7109375" style="85" customWidth="1"/>
    <col min="14346" max="14347" width="10.140625" style="85" customWidth="1"/>
    <col min="14348" max="14348" width="15.85546875" style="85" customWidth="1"/>
    <col min="14349" max="14592" width="9.140625" style="85"/>
    <col min="14593" max="14593" width="15.5703125" style="85" customWidth="1"/>
    <col min="14594" max="14594" width="9.42578125" style="85" customWidth="1"/>
    <col min="14595" max="14595" width="17" style="85" customWidth="1"/>
    <col min="14596" max="14597" width="16.140625" style="85" customWidth="1"/>
    <col min="14598" max="14598" width="14.5703125" style="85" customWidth="1"/>
    <col min="14599" max="14599" width="12.42578125" style="85" customWidth="1"/>
    <col min="14600" max="14600" width="12.85546875" style="85" customWidth="1"/>
    <col min="14601" max="14601" width="10.7109375" style="85" customWidth="1"/>
    <col min="14602" max="14603" width="10.140625" style="85" customWidth="1"/>
    <col min="14604" max="14604" width="15.85546875" style="85" customWidth="1"/>
    <col min="14605" max="14848" width="9.140625" style="85"/>
    <col min="14849" max="14849" width="15.5703125" style="85" customWidth="1"/>
    <col min="14850" max="14850" width="9.42578125" style="85" customWidth="1"/>
    <col min="14851" max="14851" width="17" style="85" customWidth="1"/>
    <col min="14852" max="14853" width="16.140625" style="85" customWidth="1"/>
    <col min="14854" max="14854" width="14.5703125" style="85" customWidth="1"/>
    <col min="14855" max="14855" width="12.42578125" style="85" customWidth="1"/>
    <col min="14856" max="14856" width="12.85546875" style="85" customWidth="1"/>
    <col min="14857" max="14857" width="10.7109375" style="85" customWidth="1"/>
    <col min="14858" max="14859" width="10.140625" style="85" customWidth="1"/>
    <col min="14860" max="14860" width="15.85546875" style="85" customWidth="1"/>
    <col min="14861" max="15104" width="9.140625" style="85"/>
    <col min="15105" max="15105" width="15.5703125" style="85" customWidth="1"/>
    <col min="15106" max="15106" width="9.42578125" style="85" customWidth="1"/>
    <col min="15107" max="15107" width="17" style="85" customWidth="1"/>
    <col min="15108" max="15109" width="16.140625" style="85" customWidth="1"/>
    <col min="15110" max="15110" width="14.5703125" style="85" customWidth="1"/>
    <col min="15111" max="15111" width="12.42578125" style="85" customWidth="1"/>
    <col min="15112" max="15112" width="12.85546875" style="85" customWidth="1"/>
    <col min="15113" max="15113" width="10.7109375" style="85" customWidth="1"/>
    <col min="15114" max="15115" width="10.140625" style="85" customWidth="1"/>
    <col min="15116" max="15116" width="15.85546875" style="85" customWidth="1"/>
    <col min="15117" max="15360" width="9.140625" style="85"/>
    <col min="15361" max="15361" width="15.5703125" style="85" customWidth="1"/>
    <col min="15362" max="15362" width="9.42578125" style="85" customWidth="1"/>
    <col min="15363" max="15363" width="17" style="85" customWidth="1"/>
    <col min="15364" max="15365" width="16.140625" style="85" customWidth="1"/>
    <col min="15366" max="15366" width="14.5703125" style="85" customWidth="1"/>
    <col min="15367" max="15367" width="12.42578125" style="85" customWidth="1"/>
    <col min="15368" max="15368" width="12.85546875" style="85" customWidth="1"/>
    <col min="15369" max="15369" width="10.7109375" style="85" customWidth="1"/>
    <col min="15370" max="15371" width="10.140625" style="85" customWidth="1"/>
    <col min="15372" max="15372" width="15.85546875" style="85" customWidth="1"/>
    <col min="15373" max="15616" width="9.140625" style="85"/>
    <col min="15617" max="15617" width="15.5703125" style="85" customWidth="1"/>
    <col min="15618" max="15618" width="9.42578125" style="85" customWidth="1"/>
    <col min="15619" max="15619" width="17" style="85" customWidth="1"/>
    <col min="15620" max="15621" width="16.140625" style="85" customWidth="1"/>
    <col min="15622" max="15622" width="14.5703125" style="85" customWidth="1"/>
    <col min="15623" max="15623" width="12.42578125" style="85" customWidth="1"/>
    <col min="15624" max="15624" width="12.85546875" style="85" customWidth="1"/>
    <col min="15625" max="15625" width="10.7109375" style="85" customWidth="1"/>
    <col min="15626" max="15627" width="10.140625" style="85" customWidth="1"/>
    <col min="15628" max="15628" width="15.85546875" style="85" customWidth="1"/>
    <col min="15629" max="15872" width="9.140625" style="85"/>
    <col min="15873" max="15873" width="15.5703125" style="85" customWidth="1"/>
    <col min="15874" max="15874" width="9.42578125" style="85" customWidth="1"/>
    <col min="15875" max="15875" width="17" style="85" customWidth="1"/>
    <col min="15876" max="15877" width="16.140625" style="85" customWidth="1"/>
    <col min="15878" max="15878" width="14.5703125" style="85" customWidth="1"/>
    <col min="15879" max="15879" width="12.42578125" style="85" customWidth="1"/>
    <col min="15880" max="15880" width="12.85546875" style="85" customWidth="1"/>
    <col min="15881" max="15881" width="10.7109375" style="85" customWidth="1"/>
    <col min="15882" max="15883" width="10.140625" style="85" customWidth="1"/>
    <col min="15884" max="15884" width="15.85546875" style="85" customWidth="1"/>
    <col min="15885" max="16128" width="9.140625" style="85"/>
    <col min="16129" max="16129" width="15.5703125" style="85" customWidth="1"/>
    <col min="16130" max="16130" width="9.42578125" style="85" customWidth="1"/>
    <col min="16131" max="16131" width="17" style="85" customWidth="1"/>
    <col min="16132" max="16133" width="16.140625" style="85" customWidth="1"/>
    <col min="16134" max="16134" width="14.5703125" style="85" customWidth="1"/>
    <col min="16135" max="16135" width="12.42578125" style="85" customWidth="1"/>
    <col min="16136" max="16136" width="12.85546875" style="85" customWidth="1"/>
    <col min="16137" max="16137" width="10.7109375" style="85" customWidth="1"/>
    <col min="16138" max="16139" width="10.140625" style="85" customWidth="1"/>
    <col min="16140" max="16140" width="15.85546875" style="85" customWidth="1"/>
    <col min="16141" max="16384" width="9.140625" style="85"/>
  </cols>
  <sheetData>
    <row r="1" spans="1:12" ht="30.75" customHeight="1" thickBot="1" x14ac:dyDescent="0.25">
      <c r="A1" s="238" t="s">
        <v>77</v>
      </c>
      <c r="B1" s="238"/>
      <c r="C1" s="238"/>
      <c r="D1" s="238"/>
      <c r="E1" s="238"/>
      <c r="F1" s="238"/>
      <c r="G1" s="238"/>
    </row>
    <row r="2" spans="1:12" s="91" customFormat="1" ht="50.25" customHeight="1" x14ac:dyDescent="0.2">
      <c r="A2" s="86" t="s">
        <v>78</v>
      </c>
      <c r="B2" s="87" t="s">
        <v>79</v>
      </c>
      <c r="C2" s="88" t="s">
        <v>80</v>
      </c>
      <c r="D2" s="88" t="s">
        <v>81</v>
      </c>
      <c r="E2" s="88"/>
      <c r="F2" s="88" t="s">
        <v>82</v>
      </c>
      <c r="G2" s="88" t="s">
        <v>83</v>
      </c>
      <c r="H2" s="88" t="s">
        <v>84</v>
      </c>
      <c r="I2" s="88" t="s">
        <v>85</v>
      </c>
      <c r="J2" s="88" t="s">
        <v>86</v>
      </c>
      <c r="K2" s="89" t="s">
        <v>87</v>
      </c>
      <c r="L2" s="90" t="s">
        <v>88</v>
      </c>
    </row>
    <row r="3" spans="1:12" x14ac:dyDescent="0.2">
      <c r="A3" s="92">
        <v>630</v>
      </c>
      <c r="B3" s="93">
        <v>900</v>
      </c>
      <c r="C3" s="94">
        <f t="shared" ref="C3:C14" si="0">A3*2/3*3.14</f>
        <v>1318.8</v>
      </c>
      <c r="D3" s="94">
        <f t="shared" ref="D3:D14" si="1">A3*3.14</f>
        <v>1978.2</v>
      </c>
      <c r="E3" s="94"/>
      <c r="F3" s="94">
        <f t="shared" ref="F3:F14" si="2">((2*3.14*(B3/2))/4)+400</f>
        <v>1106.5</v>
      </c>
      <c r="G3" s="94">
        <f t="shared" ref="G3:G14" si="3">((2*3.14*(B3+(A3/2)/2))/4)+400</f>
        <v>2060.2750000000001</v>
      </c>
      <c r="H3" s="94">
        <f t="shared" ref="H3:H14" si="4">((F3*2+G3)/3)</f>
        <v>1424.425</v>
      </c>
      <c r="I3" s="95">
        <v>0</v>
      </c>
      <c r="J3" s="96">
        <f t="shared" ref="J3:J14" si="5">C3*H3/10000</f>
        <v>187.85316900000001</v>
      </c>
      <c r="K3" s="97">
        <f t="shared" ref="K3:K14" si="6">D3*H3/10000</f>
        <v>281.77975350000003</v>
      </c>
      <c r="L3" s="97">
        <f t="shared" ref="L3:L14" si="7">SUM(J3*I3)</f>
        <v>0</v>
      </c>
    </row>
    <row r="4" spans="1:12" x14ac:dyDescent="0.2">
      <c r="A4" s="92">
        <v>530</v>
      </c>
      <c r="B4" s="93">
        <v>750</v>
      </c>
      <c r="C4" s="94">
        <f t="shared" si="0"/>
        <v>1109.4666666666667</v>
      </c>
      <c r="D4" s="94">
        <f t="shared" si="1"/>
        <v>1664.2</v>
      </c>
      <c r="E4" s="94"/>
      <c r="F4" s="94">
        <f t="shared" si="2"/>
        <v>988.75</v>
      </c>
      <c r="G4" s="94">
        <f t="shared" si="3"/>
        <v>1785.5250000000001</v>
      </c>
      <c r="H4" s="94">
        <f t="shared" si="4"/>
        <v>1254.3416666666667</v>
      </c>
      <c r="I4" s="95">
        <v>1</v>
      </c>
      <c r="J4" s="96">
        <f t="shared" si="5"/>
        <v>139.16502677777777</v>
      </c>
      <c r="K4" s="97">
        <f t="shared" si="6"/>
        <v>208.74754016666668</v>
      </c>
      <c r="L4" s="97">
        <f t="shared" si="7"/>
        <v>139.16502677777777</v>
      </c>
    </row>
    <row r="5" spans="1:12" x14ac:dyDescent="0.2">
      <c r="A5" s="98">
        <v>426</v>
      </c>
      <c r="B5" s="99">
        <v>600</v>
      </c>
      <c r="C5" s="97">
        <f t="shared" si="0"/>
        <v>891.76</v>
      </c>
      <c r="D5" s="97">
        <f t="shared" si="1"/>
        <v>1337.64</v>
      </c>
      <c r="E5" s="97"/>
      <c r="F5" s="97">
        <f t="shared" si="2"/>
        <v>871</v>
      </c>
      <c r="G5" s="94">
        <f t="shared" si="3"/>
        <v>1509.2050000000002</v>
      </c>
      <c r="H5" s="94">
        <f t="shared" si="4"/>
        <v>1083.7349999999999</v>
      </c>
      <c r="I5" s="95">
        <v>1</v>
      </c>
      <c r="J5" s="96">
        <f t="shared" si="5"/>
        <v>96.643152360000002</v>
      </c>
      <c r="K5" s="97">
        <f t="shared" si="6"/>
        <v>144.96472853999998</v>
      </c>
      <c r="L5" s="97">
        <f t="shared" si="7"/>
        <v>96.643152360000002</v>
      </c>
    </row>
    <row r="6" spans="1:12" x14ac:dyDescent="0.2">
      <c r="A6" s="98">
        <v>377</v>
      </c>
      <c r="B6" s="99">
        <v>525</v>
      </c>
      <c r="C6" s="97">
        <f t="shared" ref="C6" si="8">A6*2/3*3.14</f>
        <v>789.18666666666672</v>
      </c>
      <c r="D6" s="97">
        <f t="shared" ref="D6" si="9">A6*3.14</f>
        <v>1183.78</v>
      </c>
      <c r="E6" s="97"/>
      <c r="F6" s="97">
        <f t="shared" ref="F6" si="10">((2*3.14*(B6/2))/4)+400</f>
        <v>812.125</v>
      </c>
      <c r="G6" s="94">
        <f t="shared" ref="G6" si="11">((2*3.14*(B6+(A6/2)/2))/4)+400</f>
        <v>1372.2225000000001</v>
      </c>
      <c r="H6" s="94">
        <f t="shared" ref="H6" si="12">((F6*2+G6)/3)</f>
        <v>998.82416666666666</v>
      </c>
      <c r="I6" s="95">
        <v>2</v>
      </c>
      <c r="J6" s="96">
        <f t="shared" ref="J6" si="13">C6*H6/10000</f>
        <v>78.825871467777787</v>
      </c>
      <c r="K6" s="97">
        <f t="shared" ref="K6" si="14">D6*H6/10000</f>
        <v>118.23880720166666</v>
      </c>
      <c r="L6" s="97">
        <f t="shared" ref="L6" si="15">SUM(J6*I6)</f>
        <v>157.65174293555557</v>
      </c>
    </row>
    <row r="7" spans="1:12" x14ac:dyDescent="0.2">
      <c r="A7" s="98">
        <v>325</v>
      </c>
      <c r="B7" s="99">
        <v>450</v>
      </c>
      <c r="C7" s="97">
        <f t="shared" si="0"/>
        <v>680.33333333333337</v>
      </c>
      <c r="D7" s="97">
        <f t="shared" si="1"/>
        <v>1020.5</v>
      </c>
      <c r="E7" s="97"/>
      <c r="F7" s="97">
        <f t="shared" si="2"/>
        <v>753.25</v>
      </c>
      <c r="G7" s="94">
        <f t="shared" si="3"/>
        <v>1234.0625</v>
      </c>
      <c r="H7" s="94">
        <f t="shared" si="4"/>
        <v>913.52083333333337</v>
      </c>
      <c r="I7" s="95">
        <v>1</v>
      </c>
      <c r="J7" s="96">
        <f t="shared" si="5"/>
        <v>62.149867361111113</v>
      </c>
      <c r="K7" s="97">
        <f t="shared" si="6"/>
        <v>93.22480104166668</v>
      </c>
      <c r="L7" s="97">
        <f t="shared" si="7"/>
        <v>62.149867361111113</v>
      </c>
    </row>
    <row r="8" spans="1:12" x14ac:dyDescent="0.2">
      <c r="A8" s="98">
        <v>273</v>
      </c>
      <c r="B8" s="99">
        <v>375</v>
      </c>
      <c r="C8" s="97">
        <f t="shared" si="0"/>
        <v>571.48</v>
      </c>
      <c r="D8" s="97">
        <f t="shared" si="1"/>
        <v>857.22</v>
      </c>
      <c r="E8" s="97"/>
      <c r="F8" s="97">
        <f t="shared" si="2"/>
        <v>694.375</v>
      </c>
      <c r="G8" s="94">
        <f t="shared" si="3"/>
        <v>1095.9025000000001</v>
      </c>
      <c r="H8" s="94">
        <f t="shared" si="4"/>
        <v>828.21750000000009</v>
      </c>
      <c r="I8" s="95">
        <v>0</v>
      </c>
      <c r="J8" s="96">
        <f t="shared" si="5"/>
        <v>47.330973690000008</v>
      </c>
      <c r="K8" s="97">
        <f t="shared" si="6"/>
        <v>70.996460535000011</v>
      </c>
      <c r="L8" s="97">
        <f t="shared" si="7"/>
        <v>0</v>
      </c>
    </row>
    <row r="9" spans="1:12" x14ac:dyDescent="0.2">
      <c r="A9" s="98">
        <v>219</v>
      </c>
      <c r="B9" s="99">
        <v>300</v>
      </c>
      <c r="C9" s="97">
        <f t="shared" si="0"/>
        <v>458.44</v>
      </c>
      <c r="D9" s="97">
        <f t="shared" si="1"/>
        <v>687.66000000000008</v>
      </c>
      <c r="E9" s="97"/>
      <c r="F9" s="97">
        <f t="shared" si="2"/>
        <v>635.5</v>
      </c>
      <c r="G9" s="94">
        <f t="shared" si="3"/>
        <v>956.95749999999998</v>
      </c>
      <c r="H9" s="94">
        <f t="shared" si="4"/>
        <v>742.65250000000003</v>
      </c>
      <c r="I9" s="95">
        <v>0</v>
      </c>
      <c r="J9" s="96">
        <f t="shared" si="5"/>
        <v>34.046161210000001</v>
      </c>
      <c r="K9" s="97">
        <f t="shared" si="6"/>
        <v>51.069241815000012</v>
      </c>
      <c r="L9" s="97">
        <f t="shared" si="7"/>
        <v>0</v>
      </c>
    </row>
    <row r="10" spans="1:12" x14ac:dyDescent="0.2">
      <c r="A10" s="98">
        <v>159</v>
      </c>
      <c r="B10" s="99">
        <v>225</v>
      </c>
      <c r="C10" s="97">
        <f t="shared" si="0"/>
        <v>332.84000000000003</v>
      </c>
      <c r="D10" s="97">
        <f t="shared" si="1"/>
        <v>499.26000000000005</v>
      </c>
      <c r="E10" s="97"/>
      <c r="F10" s="97">
        <f t="shared" si="2"/>
        <v>576.625</v>
      </c>
      <c r="G10" s="94">
        <f t="shared" si="3"/>
        <v>815.65750000000003</v>
      </c>
      <c r="H10" s="94">
        <f t="shared" si="4"/>
        <v>656.30250000000001</v>
      </c>
      <c r="I10" s="95">
        <v>0</v>
      </c>
      <c r="J10" s="96">
        <f t="shared" si="5"/>
        <v>21.844372410000002</v>
      </c>
      <c r="K10" s="97">
        <f t="shared" si="6"/>
        <v>32.766558615000008</v>
      </c>
      <c r="L10" s="97">
        <f t="shared" si="7"/>
        <v>0</v>
      </c>
    </row>
    <row r="11" spans="1:12" x14ac:dyDescent="0.2">
      <c r="A11" s="98">
        <v>133</v>
      </c>
      <c r="B11" s="99">
        <v>190</v>
      </c>
      <c r="C11" s="97">
        <f t="shared" si="0"/>
        <v>278.41333333333336</v>
      </c>
      <c r="D11" s="97">
        <f t="shared" si="1"/>
        <v>417.62</v>
      </c>
      <c r="E11" s="97"/>
      <c r="F11" s="97">
        <f t="shared" si="2"/>
        <v>549.15</v>
      </c>
      <c r="G11" s="94">
        <f t="shared" si="3"/>
        <v>750.50250000000005</v>
      </c>
      <c r="H11" s="94">
        <f t="shared" si="4"/>
        <v>616.26750000000004</v>
      </c>
      <c r="I11" s="95">
        <v>0</v>
      </c>
      <c r="J11" s="96">
        <f t="shared" si="5"/>
        <v>17.157708890000002</v>
      </c>
      <c r="K11" s="97">
        <f t="shared" si="6"/>
        <v>25.736563335000003</v>
      </c>
      <c r="L11" s="97">
        <f t="shared" si="7"/>
        <v>0</v>
      </c>
    </row>
    <row r="12" spans="1:12" x14ac:dyDescent="0.2">
      <c r="A12" s="98">
        <v>108</v>
      </c>
      <c r="B12" s="99">
        <v>150</v>
      </c>
      <c r="C12" s="97">
        <f t="shared" si="0"/>
        <v>226.08</v>
      </c>
      <c r="D12" s="97">
        <f t="shared" si="1"/>
        <v>339.12</v>
      </c>
      <c r="E12" s="97"/>
      <c r="F12" s="97">
        <f t="shared" si="2"/>
        <v>517.75</v>
      </c>
      <c r="G12" s="94">
        <f t="shared" si="3"/>
        <v>677.89</v>
      </c>
      <c r="H12" s="94">
        <f t="shared" si="4"/>
        <v>571.13</v>
      </c>
      <c r="I12" s="95">
        <v>0</v>
      </c>
      <c r="J12" s="96">
        <f t="shared" si="5"/>
        <v>12.91210704</v>
      </c>
      <c r="K12" s="97">
        <f t="shared" si="6"/>
        <v>19.36816056</v>
      </c>
      <c r="L12" s="97">
        <f t="shared" si="7"/>
        <v>0</v>
      </c>
    </row>
    <row r="13" spans="1:12" x14ac:dyDescent="0.2">
      <c r="A13" s="98">
        <v>89</v>
      </c>
      <c r="B13" s="99">
        <v>120</v>
      </c>
      <c r="C13" s="97">
        <f t="shared" si="0"/>
        <v>186.30666666666667</v>
      </c>
      <c r="D13" s="97">
        <f t="shared" si="1"/>
        <v>279.46000000000004</v>
      </c>
      <c r="E13" s="97"/>
      <c r="F13" s="97">
        <f t="shared" si="2"/>
        <v>494.2</v>
      </c>
      <c r="G13" s="94">
        <f t="shared" si="3"/>
        <v>623.33249999999998</v>
      </c>
      <c r="H13" s="94">
        <f t="shared" si="4"/>
        <v>537.24416666666673</v>
      </c>
      <c r="I13" s="95">
        <v>0</v>
      </c>
      <c r="J13" s="96">
        <f t="shared" si="5"/>
        <v>10.00921698777778</v>
      </c>
      <c r="K13" s="97">
        <f t="shared" si="6"/>
        <v>15.013825481666672</v>
      </c>
      <c r="L13" s="97">
        <f t="shared" si="7"/>
        <v>0</v>
      </c>
    </row>
    <row r="14" spans="1:12" x14ac:dyDescent="0.2">
      <c r="A14" s="98">
        <v>76</v>
      </c>
      <c r="B14" s="99">
        <v>100</v>
      </c>
      <c r="C14" s="97">
        <f t="shared" si="0"/>
        <v>159.09333333333333</v>
      </c>
      <c r="D14" s="97">
        <f t="shared" si="1"/>
        <v>238.64000000000001</v>
      </c>
      <c r="E14" s="97"/>
      <c r="F14" s="97">
        <f t="shared" si="2"/>
        <v>478.5</v>
      </c>
      <c r="G14" s="94">
        <f t="shared" si="3"/>
        <v>586.83000000000004</v>
      </c>
      <c r="H14" s="94">
        <f t="shared" si="4"/>
        <v>514.61</v>
      </c>
      <c r="I14" s="95">
        <v>0</v>
      </c>
      <c r="J14" s="96">
        <f t="shared" si="5"/>
        <v>8.1871020266666665</v>
      </c>
      <c r="K14" s="97">
        <f t="shared" si="6"/>
        <v>12.280653040000002</v>
      </c>
      <c r="L14" s="97">
        <f t="shared" si="7"/>
        <v>0</v>
      </c>
    </row>
    <row r="15" spans="1:12" x14ac:dyDescent="0.2">
      <c r="A15" s="100"/>
      <c r="B15" s="101"/>
      <c r="C15" s="102"/>
      <c r="D15" s="102"/>
      <c r="E15" s="102"/>
      <c r="F15" s="102"/>
      <c r="G15" s="102"/>
      <c r="H15" s="102"/>
      <c r="I15" s="102"/>
      <c r="J15" s="102"/>
      <c r="K15" s="102"/>
      <c r="L15" s="103">
        <f>SUM(L3:L14)</f>
        <v>455.60978943444445</v>
      </c>
    </row>
    <row r="16" spans="1:12" x14ac:dyDescent="0.2">
      <c r="A16" s="100"/>
      <c r="B16" s="101"/>
      <c r="C16" s="102"/>
      <c r="D16" s="102"/>
      <c r="E16" s="102"/>
      <c r="F16" s="102"/>
      <c r="G16" s="102"/>
      <c r="H16" s="102"/>
      <c r="I16" s="102"/>
      <c r="J16" s="102"/>
      <c r="K16" s="102"/>
      <c r="L16" s="104"/>
    </row>
    <row r="17" spans="1:12" x14ac:dyDescent="0.2">
      <c r="A17" s="238" t="s">
        <v>96</v>
      </c>
      <c r="B17" s="238"/>
      <c r="C17" s="238"/>
      <c r="D17" s="238"/>
      <c r="E17" s="238"/>
      <c r="F17" s="238"/>
      <c r="G17" s="238"/>
    </row>
    <row r="18" spans="1:12" x14ac:dyDescent="0.2">
      <c r="A18" s="238"/>
      <c r="B18" s="238"/>
      <c r="C18" s="238"/>
      <c r="D18" s="238"/>
      <c r="E18" s="238"/>
      <c r="F18" s="238"/>
      <c r="G18" s="238"/>
    </row>
    <row r="19" spans="1:12" ht="13.5" thickBot="1" x14ac:dyDescent="0.25">
      <c r="A19" s="238"/>
      <c r="B19" s="238"/>
      <c r="C19" s="238"/>
      <c r="D19" s="238"/>
      <c r="E19" s="238"/>
      <c r="F19" s="238"/>
      <c r="G19" s="238"/>
    </row>
    <row r="20" spans="1:12" ht="45" x14ac:dyDescent="0.2">
      <c r="A20" s="86" t="s">
        <v>90</v>
      </c>
      <c r="B20" s="87" t="s">
        <v>91</v>
      </c>
      <c r="C20" s="88" t="s">
        <v>92</v>
      </c>
      <c r="D20" s="88" t="s">
        <v>93</v>
      </c>
      <c r="E20" s="88" t="s">
        <v>97</v>
      </c>
      <c r="F20" s="88" t="s">
        <v>94</v>
      </c>
      <c r="G20" s="88" t="s">
        <v>95</v>
      </c>
      <c r="H20" s="108" t="s">
        <v>88</v>
      </c>
    </row>
    <row r="21" spans="1:12" x14ac:dyDescent="0.2">
      <c r="A21" s="92">
        <v>630</v>
      </c>
      <c r="B21" s="93">
        <v>8</v>
      </c>
      <c r="C21" s="107">
        <f>B21*2.5+40</f>
        <v>60</v>
      </c>
      <c r="D21" s="94">
        <f>PI()*(A21)</f>
        <v>1979.2033717615698</v>
      </c>
      <c r="E21" s="94">
        <v>0</v>
      </c>
      <c r="F21" s="109">
        <f>D21*(C21*2)/10000</f>
        <v>23.750440461138837</v>
      </c>
      <c r="G21" s="110"/>
      <c r="H21" s="94">
        <f>SUM(E21*F21)</f>
        <v>0</v>
      </c>
    </row>
    <row r="22" spans="1:12" x14ac:dyDescent="0.2">
      <c r="A22" s="92">
        <v>0</v>
      </c>
      <c r="B22" s="93">
        <v>13</v>
      </c>
      <c r="C22" s="107">
        <f>B22*2.5+40</f>
        <v>72.5</v>
      </c>
      <c r="D22" s="94">
        <f>PI()*(A22)</f>
        <v>0</v>
      </c>
      <c r="E22" s="94">
        <v>0</v>
      </c>
      <c r="F22" s="109">
        <f>D22*(C22*2)/10000</f>
        <v>0</v>
      </c>
      <c r="G22" s="110"/>
      <c r="H22" s="94">
        <f>SUM(E22*F22)</f>
        <v>0</v>
      </c>
    </row>
    <row r="23" spans="1:12" x14ac:dyDescent="0.2">
      <c r="A23" s="92">
        <v>0</v>
      </c>
      <c r="B23" s="93">
        <v>10</v>
      </c>
      <c r="C23" s="107">
        <f>B23*2.5+40</f>
        <v>65</v>
      </c>
      <c r="D23" s="94">
        <f>PI()*(A23)</f>
        <v>0</v>
      </c>
      <c r="E23" s="94">
        <v>0</v>
      </c>
      <c r="F23" s="109">
        <f>D23*(C23*2)/10000</f>
        <v>0</v>
      </c>
      <c r="G23" s="110"/>
      <c r="H23" s="94">
        <f>SUM(E23*F23)</f>
        <v>0</v>
      </c>
    </row>
    <row r="24" spans="1:12" x14ac:dyDescent="0.2">
      <c r="A24" s="92">
        <v>0</v>
      </c>
      <c r="B24" s="93">
        <v>11</v>
      </c>
      <c r="C24" s="107">
        <f>B24*2.5+40</f>
        <v>67.5</v>
      </c>
      <c r="D24" s="94">
        <f>PI()*(A24)</f>
        <v>0</v>
      </c>
      <c r="E24" s="94">
        <v>0</v>
      </c>
      <c r="F24" s="109">
        <f>D24*(C24*2)/10000</f>
        <v>0</v>
      </c>
      <c r="G24" s="110"/>
      <c r="H24" s="94">
        <f>SUM(E24*F24)</f>
        <v>0</v>
      </c>
    </row>
    <row r="25" spans="1:12" x14ac:dyDescent="0.2">
      <c r="H25" s="111">
        <f>SUM(H18:H24)</f>
        <v>0</v>
      </c>
    </row>
    <row r="26" spans="1:12" x14ac:dyDescent="0.2">
      <c r="A26" s="100"/>
      <c r="B26" s="101"/>
      <c r="C26" s="102"/>
      <c r="D26" s="102"/>
      <c r="E26" s="102"/>
      <c r="F26" s="102"/>
      <c r="G26" s="102"/>
      <c r="H26" s="102"/>
      <c r="I26" s="102"/>
      <c r="J26" s="102"/>
      <c r="K26" s="102"/>
      <c r="L26" s="104"/>
    </row>
    <row r="27" spans="1:12" hidden="1" x14ac:dyDescent="0.2">
      <c r="A27" s="238" t="s">
        <v>89</v>
      </c>
      <c r="B27" s="238"/>
      <c r="C27" s="238"/>
      <c r="D27" s="238"/>
      <c r="E27" s="238"/>
      <c r="F27" s="238"/>
      <c r="G27" s="238"/>
    </row>
    <row r="28" spans="1:12" hidden="1" x14ac:dyDescent="0.2">
      <c r="A28" s="238"/>
      <c r="B28" s="238"/>
      <c r="C28" s="238"/>
      <c r="D28" s="238"/>
      <c r="E28" s="238"/>
      <c r="F28" s="238"/>
      <c r="G28" s="238"/>
    </row>
    <row r="29" spans="1:12" hidden="1" x14ac:dyDescent="0.2">
      <c r="A29" s="238"/>
      <c r="B29" s="238"/>
      <c r="C29" s="238"/>
      <c r="D29" s="238"/>
      <c r="E29" s="238"/>
      <c r="F29" s="238"/>
      <c r="G29" s="238"/>
    </row>
    <row r="30" spans="1:12" s="91" customFormat="1" ht="47.25" hidden="1" customHeight="1" x14ac:dyDescent="0.2">
      <c r="A30" s="86" t="s">
        <v>90</v>
      </c>
      <c r="B30" s="87" t="s">
        <v>91</v>
      </c>
      <c r="C30" s="88" t="s">
        <v>92</v>
      </c>
      <c r="D30" s="88" t="s">
        <v>93</v>
      </c>
      <c r="E30" s="88"/>
      <c r="F30" s="88" t="s">
        <v>94</v>
      </c>
      <c r="G30" s="105" t="s">
        <v>95</v>
      </c>
      <c r="H30" s="106"/>
      <c r="I30" s="106"/>
    </row>
    <row r="31" spans="1:12" hidden="1" x14ac:dyDescent="0.2">
      <c r="A31" s="92">
        <v>133</v>
      </c>
      <c r="B31" s="93">
        <v>10</v>
      </c>
      <c r="C31" s="107">
        <v>40</v>
      </c>
      <c r="D31" s="94">
        <f t="shared" ref="D31:D55" si="16">PI()*(A31)</f>
        <v>417.83182292744249</v>
      </c>
      <c r="E31" s="94"/>
      <c r="F31" s="94">
        <f t="shared" ref="F31:F55" si="17">D31*(B31+C31*2)/10000</f>
        <v>3.7604864063469825</v>
      </c>
      <c r="G31" s="94">
        <f>((((A31+40)*PI()/2)^2-(A31/2*PI())^2)+PI()*A31*(20+B31))/10000</f>
        <v>4.27359441551567</v>
      </c>
    </row>
    <row r="32" spans="1:12" hidden="1" x14ac:dyDescent="0.2">
      <c r="A32" s="92">
        <v>133</v>
      </c>
      <c r="B32" s="93">
        <v>15</v>
      </c>
      <c r="C32" s="107">
        <v>40</v>
      </c>
      <c r="D32" s="94">
        <f t="shared" si="16"/>
        <v>417.83182292744249</v>
      </c>
      <c r="E32" s="94"/>
      <c r="F32" s="94">
        <f t="shared" si="17"/>
        <v>3.9694023178107041</v>
      </c>
      <c r="G32" s="94">
        <f t="shared" ref="G32:G55" si="18">((((A32+40)*PI()/2)^2-(A32/2*PI())^2)+PI()*A32*(20+B32))/10000</f>
        <v>4.4825103269793916</v>
      </c>
    </row>
    <row r="33" spans="1:9" hidden="1" x14ac:dyDescent="0.2">
      <c r="A33" s="92">
        <v>133</v>
      </c>
      <c r="B33" s="93">
        <v>13</v>
      </c>
      <c r="C33" s="107">
        <v>40</v>
      </c>
      <c r="D33" s="94">
        <f t="shared" si="16"/>
        <v>417.83182292744249</v>
      </c>
      <c r="E33" s="94"/>
      <c r="F33" s="94">
        <f t="shared" si="17"/>
        <v>3.8858359532252149</v>
      </c>
      <c r="G33" s="94">
        <f t="shared" si="18"/>
        <v>4.3989439623939033</v>
      </c>
    </row>
    <row r="34" spans="1:9" hidden="1" x14ac:dyDescent="0.2">
      <c r="A34" s="92">
        <v>194</v>
      </c>
      <c r="B34" s="93">
        <v>15</v>
      </c>
      <c r="C34" s="107">
        <v>40</v>
      </c>
      <c r="D34" s="94">
        <f t="shared" si="16"/>
        <v>609.46897479641984</v>
      </c>
      <c r="E34" s="94"/>
      <c r="F34" s="94">
        <f t="shared" si="17"/>
        <v>5.7899552605659883</v>
      </c>
      <c r="G34" s="94">
        <f t="shared" si="18"/>
        <v>6.3573320954537147</v>
      </c>
      <c r="H34" s="85"/>
      <c r="I34" s="85"/>
    </row>
    <row r="35" spans="1:9" hidden="1" x14ac:dyDescent="0.2">
      <c r="A35" s="92">
        <v>159</v>
      </c>
      <c r="B35" s="93">
        <v>13</v>
      </c>
      <c r="C35" s="107">
        <v>40</v>
      </c>
      <c r="D35" s="94">
        <f t="shared" si="16"/>
        <v>499.51323192077712</v>
      </c>
      <c r="E35" s="94"/>
      <c r="F35" s="94">
        <f t="shared" si="17"/>
        <v>4.645473056863227</v>
      </c>
      <c r="G35" s="94">
        <f t="shared" si="18"/>
        <v>5.1817120409285549</v>
      </c>
      <c r="H35" s="85"/>
      <c r="I35" s="85"/>
    </row>
    <row r="36" spans="1:9" hidden="1" x14ac:dyDescent="0.2">
      <c r="A36" s="92">
        <v>159</v>
      </c>
      <c r="B36" s="93">
        <v>17</v>
      </c>
      <c r="C36" s="107">
        <v>40</v>
      </c>
      <c r="D36" s="94">
        <f t="shared" si="16"/>
        <v>499.51323192077712</v>
      </c>
      <c r="E36" s="94"/>
      <c r="F36" s="94">
        <f t="shared" si="17"/>
        <v>4.8452783496315384</v>
      </c>
      <c r="G36" s="94">
        <f t="shared" si="18"/>
        <v>5.3815173336968654</v>
      </c>
      <c r="H36" s="85"/>
      <c r="I36" s="85"/>
    </row>
    <row r="37" spans="1:9" hidden="1" x14ac:dyDescent="0.2">
      <c r="A37" s="92">
        <v>159</v>
      </c>
      <c r="B37" s="93">
        <v>20</v>
      </c>
      <c r="C37" s="107">
        <v>40</v>
      </c>
      <c r="D37" s="94">
        <f t="shared" si="16"/>
        <v>499.51323192077712</v>
      </c>
      <c r="E37" s="94"/>
      <c r="F37" s="94">
        <f t="shared" si="17"/>
        <v>4.9951323192077712</v>
      </c>
      <c r="G37" s="94">
        <f t="shared" si="18"/>
        <v>5.5313713032730982</v>
      </c>
      <c r="H37" s="85"/>
      <c r="I37" s="85"/>
    </row>
    <row r="38" spans="1:9" hidden="1" x14ac:dyDescent="0.2">
      <c r="A38" s="92">
        <v>159</v>
      </c>
      <c r="B38" s="93">
        <v>10</v>
      </c>
      <c r="C38" s="107">
        <v>40</v>
      </c>
      <c r="D38" s="94">
        <f t="shared" si="16"/>
        <v>499.51323192077712</v>
      </c>
      <c r="E38" s="94"/>
      <c r="F38" s="94">
        <f t="shared" si="17"/>
        <v>4.4956190872869941</v>
      </c>
      <c r="G38" s="94">
        <f t="shared" si="18"/>
        <v>5.031858071352322</v>
      </c>
      <c r="H38" s="85"/>
      <c r="I38" s="85"/>
    </row>
    <row r="39" spans="1:9" hidden="1" x14ac:dyDescent="0.2">
      <c r="A39" s="92">
        <v>219</v>
      </c>
      <c r="B39" s="93">
        <v>10</v>
      </c>
      <c r="C39" s="107">
        <v>40</v>
      </c>
      <c r="D39" s="94">
        <f t="shared" si="16"/>
        <v>688.00879113616475</v>
      </c>
      <c r="E39" s="94"/>
      <c r="F39" s="94">
        <f t="shared" si="17"/>
        <v>6.1920791202254826</v>
      </c>
      <c r="G39" s="94">
        <f t="shared" si="18"/>
        <v>6.7816972771292043</v>
      </c>
      <c r="H39" s="85"/>
      <c r="I39" s="85"/>
    </row>
    <row r="40" spans="1:9" hidden="1" x14ac:dyDescent="0.2">
      <c r="A40" s="92">
        <v>219</v>
      </c>
      <c r="B40" s="93">
        <v>10</v>
      </c>
      <c r="C40" s="107">
        <v>40</v>
      </c>
      <c r="D40" s="94">
        <f t="shared" si="16"/>
        <v>688.00879113616475</v>
      </c>
      <c r="E40" s="94"/>
      <c r="F40" s="94">
        <f t="shared" si="17"/>
        <v>6.1920791202254826</v>
      </c>
      <c r="G40" s="94">
        <f t="shared" si="18"/>
        <v>6.7816972771292043</v>
      </c>
      <c r="H40" s="85"/>
      <c r="I40" s="85"/>
    </row>
    <row r="41" spans="1:9" hidden="1" x14ac:dyDescent="0.2">
      <c r="A41" s="92">
        <v>219</v>
      </c>
      <c r="B41" s="93">
        <v>10</v>
      </c>
      <c r="C41" s="107">
        <v>40</v>
      </c>
      <c r="D41" s="94">
        <f t="shared" si="16"/>
        <v>688.00879113616475</v>
      </c>
      <c r="E41" s="94"/>
      <c r="F41" s="94">
        <f t="shared" si="17"/>
        <v>6.1920791202254826</v>
      </c>
      <c r="G41" s="94">
        <f t="shared" si="18"/>
        <v>6.7816972771292043</v>
      </c>
      <c r="H41" s="85"/>
      <c r="I41" s="85"/>
    </row>
    <row r="42" spans="1:9" hidden="1" x14ac:dyDescent="0.2">
      <c r="A42" s="92">
        <v>273</v>
      </c>
      <c r="B42" s="93">
        <v>10</v>
      </c>
      <c r="C42" s="107">
        <v>40</v>
      </c>
      <c r="D42" s="94">
        <f t="shared" si="16"/>
        <v>857.65479443001357</v>
      </c>
      <c r="E42" s="94"/>
      <c r="F42" s="94">
        <f t="shared" si="17"/>
        <v>7.7188931498701221</v>
      </c>
      <c r="G42" s="94">
        <f t="shared" si="18"/>
        <v>8.3565525623284014</v>
      </c>
      <c r="H42" s="85"/>
      <c r="I42" s="85"/>
    </row>
    <row r="43" spans="1:9" hidden="1" x14ac:dyDescent="0.2">
      <c r="A43" s="92">
        <v>273</v>
      </c>
      <c r="B43" s="93">
        <v>10</v>
      </c>
      <c r="C43" s="107">
        <v>40</v>
      </c>
      <c r="D43" s="94">
        <f t="shared" si="16"/>
        <v>857.65479443001357</v>
      </c>
      <c r="E43" s="94"/>
      <c r="F43" s="94">
        <f t="shared" si="17"/>
        <v>7.7188931498701221</v>
      </c>
      <c r="G43" s="94">
        <f t="shared" si="18"/>
        <v>8.3565525623284014</v>
      </c>
      <c r="H43" s="85"/>
      <c r="I43" s="85"/>
    </row>
    <row r="44" spans="1:9" hidden="1" x14ac:dyDescent="0.2">
      <c r="A44" s="92">
        <v>273</v>
      </c>
      <c r="B44" s="93">
        <v>10</v>
      </c>
      <c r="C44" s="107">
        <v>40</v>
      </c>
      <c r="D44" s="94">
        <f t="shared" si="16"/>
        <v>857.65479443001357</v>
      </c>
      <c r="E44" s="94"/>
      <c r="F44" s="94">
        <f t="shared" si="17"/>
        <v>7.7188931498701221</v>
      </c>
      <c r="G44" s="94">
        <f t="shared" si="18"/>
        <v>8.3565525623284014</v>
      </c>
      <c r="H44" s="85"/>
      <c r="I44" s="85"/>
    </row>
    <row r="45" spans="1:9" hidden="1" x14ac:dyDescent="0.2">
      <c r="A45" s="92">
        <v>325</v>
      </c>
      <c r="B45" s="93">
        <v>25</v>
      </c>
      <c r="C45" s="107">
        <v>40</v>
      </c>
      <c r="D45" s="94">
        <f t="shared" si="16"/>
        <v>1021.0176124166827</v>
      </c>
      <c r="E45" s="94"/>
      <c r="F45" s="94">
        <f t="shared" si="17"/>
        <v>10.720684930375169</v>
      </c>
      <c r="G45" s="94">
        <f t="shared" si="18"/>
        <v>11.404606292626738</v>
      </c>
      <c r="H45" s="85"/>
      <c r="I45" s="85"/>
    </row>
    <row r="46" spans="1:9" hidden="1" x14ac:dyDescent="0.2">
      <c r="A46" s="92">
        <v>325</v>
      </c>
      <c r="B46" s="93">
        <v>36</v>
      </c>
      <c r="C46" s="107">
        <v>40</v>
      </c>
      <c r="D46" s="94">
        <f t="shared" si="16"/>
        <v>1021.0176124166827</v>
      </c>
      <c r="E46" s="94"/>
      <c r="F46" s="94">
        <f t="shared" si="17"/>
        <v>11.843804304033519</v>
      </c>
      <c r="G46" s="94">
        <f t="shared" si="18"/>
        <v>12.527725666285091</v>
      </c>
      <c r="H46" s="85"/>
      <c r="I46" s="85"/>
    </row>
    <row r="47" spans="1:9" hidden="1" x14ac:dyDescent="0.2">
      <c r="A47" s="92">
        <v>325</v>
      </c>
      <c r="B47" s="93">
        <v>24</v>
      </c>
      <c r="C47" s="107">
        <v>40</v>
      </c>
      <c r="D47" s="94">
        <f t="shared" si="16"/>
        <v>1021.0176124166827</v>
      </c>
      <c r="E47" s="94"/>
      <c r="F47" s="94">
        <f t="shared" si="17"/>
        <v>10.618583169133499</v>
      </c>
      <c r="G47" s="94">
        <f t="shared" si="18"/>
        <v>11.302504531385072</v>
      </c>
      <c r="H47" s="85"/>
      <c r="I47" s="85"/>
    </row>
    <row r="48" spans="1:9" hidden="1" x14ac:dyDescent="0.2">
      <c r="A48" s="92">
        <v>377</v>
      </c>
      <c r="B48" s="93">
        <v>45</v>
      </c>
      <c r="C48" s="107">
        <v>40</v>
      </c>
      <c r="D48" s="94">
        <f t="shared" si="16"/>
        <v>1184.380430403352</v>
      </c>
      <c r="E48" s="94"/>
      <c r="F48" s="94">
        <f t="shared" si="17"/>
        <v>14.8047553800419</v>
      </c>
      <c r="G48" s="94">
        <f t="shared" si="18"/>
        <v>15.534938692086744</v>
      </c>
      <c r="H48" s="85"/>
      <c r="I48" s="85"/>
    </row>
    <row r="49" spans="1:9" hidden="1" x14ac:dyDescent="0.2">
      <c r="A49" s="92">
        <v>377</v>
      </c>
      <c r="B49" s="93">
        <v>50</v>
      </c>
      <c r="C49" s="107">
        <v>40</v>
      </c>
      <c r="D49" s="94">
        <f t="shared" si="16"/>
        <v>1184.380430403352</v>
      </c>
      <c r="E49" s="94"/>
      <c r="F49" s="94">
        <f t="shared" si="17"/>
        <v>15.396945595243576</v>
      </c>
      <c r="G49" s="94">
        <f t="shared" si="18"/>
        <v>16.127128907288419</v>
      </c>
      <c r="H49" s="85"/>
      <c r="I49" s="85"/>
    </row>
    <row r="50" spans="1:9" hidden="1" x14ac:dyDescent="0.2">
      <c r="A50" s="92">
        <v>377</v>
      </c>
      <c r="B50" s="93">
        <v>50</v>
      </c>
      <c r="C50" s="107">
        <v>40</v>
      </c>
      <c r="D50" s="94">
        <f t="shared" si="16"/>
        <v>1184.380430403352</v>
      </c>
      <c r="E50" s="94"/>
      <c r="F50" s="94">
        <f t="shared" si="17"/>
        <v>15.396945595243576</v>
      </c>
      <c r="G50" s="94">
        <f t="shared" si="18"/>
        <v>16.127128907288419</v>
      </c>
      <c r="H50" s="85"/>
      <c r="I50" s="85"/>
    </row>
    <row r="51" spans="1:9" hidden="1" x14ac:dyDescent="0.2">
      <c r="A51" s="92">
        <v>426</v>
      </c>
      <c r="B51" s="93">
        <v>35</v>
      </c>
      <c r="C51" s="107">
        <v>40</v>
      </c>
      <c r="D51" s="94">
        <f t="shared" si="16"/>
        <v>1338.3184704292519</v>
      </c>
      <c r="E51" s="94"/>
      <c r="F51" s="94">
        <f t="shared" si="17"/>
        <v>15.390662409936395</v>
      </c>
      <c r="G51" s="94">
        <f t="shared" si="18"/>
        <v>16.164438713132597</v>
      </c>
      <c r="H51" s="85"/>
      <c r="I51" s="85"/>
    </row>
    <row r="52" spans="1:9" hidden="1" x14ac:dyDescent="0.2">
      <c r="A52" s="92">
        <v>1420</v>
      </c>
      <c r="B52" s="93">
        <v>14</v>
      </c>
      <c r="C52" s="107">
        <v>40</v>
      </c>
      <c r="D52" s="94">
        <f t="shared" si="16"/>
        <v>4461.0615680975061</v>
      </c>
      <c r="E52" s="94"/>
      <c r="F52" s="94">
        <f t="shared" si="17"/>
        <v>41.933978740116558</v>
      </c>
      <c r="G52" s="94">
        <f t="shared" si="18"/>
        <v>43.592070006669012</v>
      </c>
      <c r="H52" s="85"/>
      <c r="I52" s="85"/>
    </row>
    <row r="53" spans="1:9" hidden="1" x14ac:dyDescent="0.2">
      <c r="A53" s="92">
        <v>630</v>
      </c>
      <c r="B53" s="93">
        <v>12</v>
      </c>
      <c r="C53" s="107">
        <v>40</v>
      </c>
      <c r="D53" s="94">
        <f t="shared" si="16"/>
        <v>1979.2033717615698</v>
      </c>
      <c r="E53" s="94"/>
      <c r="F53" s="94">
        <f t="shared" si="17"/>
        <v>18.208671020206442</v>
      </c>
      <c r="G53" s="94">
        <f t="shared" si="18"/>
        <v>19.163936511053176</v>
      </c>
      <c r="H53" s="85"/>
      <c r="I53" s="85"/>
    </row>
    <row r="54" spans="1:9" hidden="1" x14ac:dyDescent="0.2">
      <c r="A54" s="92">
        <v>1020</v>
      </c>
      <c r="B54" s="93">
        <v>10</v>
      </c>
      <c r="C54" s="107">
        <v>40</v>
      </c>
      <c r="D54" s="94">
        <f t="shared" si="16"/>
        <v>3204.424506661589</v>
      </c>
      <c r="E54" s="94"/>
      <c r="F54" s="94">
        <f t="shared" si="17"/>
        <v>28.839820559954301</v>
      </c>
      <c r="G54" s="94">
        <f t="shared" si="18"/>
        <v>30.142050674250623</v>
      </c>
      <c r="H54" s="85"/>
      <c r="I54" s="85"/>
    </row>
    <row r="55" spans="1:9" hidden="1" x14ac:dyDescent="0.2">
      <c r="A55" s="93">
        <v>1220</v>
      </c>
      <c r="B55" s="93">
        <v>10</v>
      </c>
      <c r="C55" s="107">
        <v>40</v>
      </c>
      <c r="D55" s="94">
        <f t="shared" si="16"/>
        <v>3832.7430373795478</v>
      </c>
      <c r="E55" s="94"/>
      <c r="F55" s="94">
        <f t="shared" si="17"/>
        <v>34.494687336415929</v>
      </c>
      <c r="G55" s="94">
        <f t="shared" si="18"/>
        <v>35.974848026840249</v>
      </c>
      <c r="H55" s="85"/>
      <c r="I55" s="85"/>
    </row>
    <row r="57" spans="1:9" x14ac:dyDescent="0.2">
      <c r="A57" s="238" t="s">
        <v>98</v>
      </c>
      <c r="B57" s="238"/>
      <c r="C57" s="238"/>
      <c r="D57" s="238"/>
      <c r="E57" s="238"/>
      <c r="F57" s="238"/>
      <c r="G57" s="238"/>
      <c r="H57" s="85"/>
      <c r="I57" s="85"/>
    </row>
    <row r="58" spans="1:9" x14ac:dyDescent="0.2">
      <c r="A58" s="238"/>
      <c r="B58" s="238"/>
      <c r="C58" s="238"/>
      <c r="D58" s="238"/>
      <c r="E58" s="238"/>
      <c r="F58" s="238"/>
      <c r="G58" s="238"/>
      <c r="H58" s="85"/>
      <c r="I58" s="85"/>
    </row>
    <row r="59" spans="1:9" ht="13.5" thickBot="1" x14ac:dyDescent="0.25">
      <c r="A59" s="238"/>
      <c r="B59" s="238"/>
      <c r="C59" s="238"/>
      <c r="D59" s="238"/>
      <c r="E59" s="238"/>
      <c r="F59" s="238"/>
      <c r="G59" s="238"/>
      <c r="H59" s="85"/>
      <c r="I59" s="85"/>
    </row>
    <row r="60" spans="1:9" ht="30.75" customHeight="1" x14ac:dyDescent="0.2">
      <c r="A60" s="112" t="s">
        <v>0</v>
      </c>
      <c r="B60" s="113" t="s">
        <v>99</v>
      </c>
      <c r="C60" s="113" t="s">
        <v>100</v>
      </c>
      <c r="D60" s="114" t="s">
        <v>93</v>
      </c>
      <c r="E60" s="114" t="s">
        <v>85</v>
      </c>
      <c r="F60" s="114" t="s">
        <v>101</v>
      </c>
      <c r="G60" s="115" t="s">
        <v>88</v>
      </c>
      <c r="H60" s="85"/>
      <c r="I60" s="85"/>
    </row>
    <row r="61" spans="1:9" x14ac:dyDescent="0.2">
      <c r="A61" s="129" t="s">
        <v>102</v>
      </c>
      <c r="B61" s="92">
        <v>377</v>
      </c>
      <c r="C61" s="93">
        <v>480</v>
      </c>
      <c r="D61" s="94">
        <f t="shared" ref="D61:D66" si="19">PI()*(B61)</f>
        <v>1184.380430403352</v>
      </c>
      <c r="E61" s="95">
        <v>1</v>
      </c>
      <c r="F61" s="94">
        <f>D61*C61/10000</f>
        <v>56.850260659360899</v>
      </c>
      <c r="G61" s="94">
        <f t="shared" ref="G61:G66" si="20">SUM(E61*F61)</f>
        <v>56.850260659360899</v>
      </c>
      <c r="H61" s="85"/>
      <c r="I61" s="85"/>
    </row>
    <row r="62" spans="1:9" x14ac:dyDescent="0.2">
      <c r="A62" s="129" t="s">
        <v>102</v>
      </c>
      <c r="B62" s="92">
        <v>76</v>
      </c>
      <c r="C62" s="93">
        <v>130</v>
      </c>
      <c r="D62" s="94">
        <f t="shared" si="19"/>
        <v>238.76104167282426</v>
      </c>
      <c r="E62" s="95">
        <v>0</v>
      </c>
      <c r="F62" s="94">
        <f>D62*C62*1.5/10000</f>
        <v>4.6558403126200734</v>
      </c>
      <c r="G62" s="94">
        <f t="shared" si="20"/>
        <v>0</v>
      </c>
      <c r="H62" s="85"/>
      <c r="I62" s="85"/>
    </row>
    <row r="63" spans="1:9" x14ac:dyDescent="0.2">
      <c r="A63" s="129" t="s">
        <v>114</v>
      </c>
      <c r="B63" s="92">
        <v>400</v>
      </c>
      <c r="C63" s="93">
        <v>600</v>
      </c>
      <c r="D63" s="94">
        <f t="shared" si="19"/>
        <v>1256.6370614359173</v>
      </c>
      <c r="E63" s="95">
        <v>0</v>
      </c>
      <c r="F63" s="94">
        <f>D63*C63*1.5/10000</f>
        <v>113.09733552923257</v>
      </c>
      <c r="G63" s="94">
        <f t="shared" si="20"/>
        <v>0</v>
      </c>
      <c r="H63" s="85"/>
      <c r="I63" s="85"/>
    </row>
    <row r="64" spans="1:9" x14ac:dyDescent="0.2">
      <c r="A64" s="129" t="s">
        <v>115</v>
      </c>
      <c r="B64" s="92">
        <v>426</v>
      </c>
      <c r="C64" s="93">
        <v>220</v>
      </c>
      <c r="D64" s="94">
        <f t="shared" si="19"/>
        <v>1338.3184704292519</v>
      </c>
      <c r="E64" s="95">
        <v>1</v>
      </c>
      <c r="F64" s="94">
        <f>D64*C64*1.5/10000</f>
        <v>44.164509524165311</v>
      </c>
      <c r="G64" s="94">
        <f t="shared" si="20"/>
        <v>44.164509524165311</v>
      </c>
      <c r="H64" s="85"/>
      <c r="I64" s="85"/>
    </row>
    <row r="65" spans="1:9" x14ac:dyDescent="0.2">
      <c r="A65" s="129" t="s">
        <v>114</v>
      </c>
      <c r="B65" s="92">
        <v>150</v>
      </c>
      <c r="C65" s="93">
        <v>500</v>
      </c>
      <c r="D65" s="94">
        <f t="shared" si="19"/>
        <v>471.23889803846896</v>
      </c>
      <c r="E65" s="95">
        <v>0</v>
      </c>
      <c r="F65" s="94">
        <f>D65*C65*1.5/10000</f>
        <v>35.342917352885173</v>
      </c>
      <c r="G65" s="94">
        <f t="shared" si="20"/>
        <v>0</v>
      </c>
      <c r="H65" s="85"/>
      <c r="I65" s="85"/>
    </row>
    <row r="66" spans="1:9" x14ac:dyDescent="0.2">
      <c r="A66" s="129" t="s">
        <v>115</v>
      </c>
      <c r="B66" s="92">
        <v>325</v>
      </c>
      <c r="C66" s="93">
        <v>180</v>
      </c>
      <c r="D66" s="94">
        <f t="shared" si="19"/>
        <v>1021.0176124166827</v>
      </c>
      <c r="E66" s="95">
        <v>1</v>
      </c>
      <c r="F66" s="94">
        <f>D66*C66*1.5/10000</f>
        <v>27.567475535250431</v>
      </c>
      <c r="G66" s="94">
        <f t="shared" si="20"/>
        <v>27.567475535250431</v>
      </c>
      <c r="H66" s="85"/>
      <c r="I66" s="85"/>
    </row>
    <row r="67" spans="1:9" x14ac:dyDescent="0.2">
      <c r="G67" s="111">
        <f>SUM(G61:G66)</f>
        <v>128.58224571877665</v>
      </c>
      <c r="H67" s="85"/>
      <c r="I67" s="85"/>
    </row>
    <row r="69" spans="1:9" ht="11.25" customHeight="1" x14ac:dyDescent="0.2">
      <c r="A69" s="245" t="s">
        <v>103</v>
      </c>
      <c r="B69" s="246"/>
      <c r="C69" s="246"/>
      <c r="D69" s="246"/>
      <c r="E69" s="246"/>
      <c r="F69" s="246"/>
      <c r="G69" s="247"/>
      <c r="I69" s="85"/>
    </row>
    <row r="70" spans="1:9" ht="11.25" customHeight="1" x14ac:dyDescent="0.2">
      <c r="A70" s="248"/>
      <c r="B70" s="249"/>
      <c r="C70" s="249"/>
      <c r="D70" s="249"/>
      <c r="E70" s="249"/>
      <c r="F70" s="249"/>
      <c r="G70" s="250"/>
      <c r="I70" s="85"/>
    </row>
    <row r="71" spans="1:9" ht="11.25" customHeight="1" x14ac:dyDescent="0.2">
      <c r="A71" s="251"/>
      <c r="B71" s="252"/>
      <c r="C71" s="252"/>
      <c r="D71" s="252"/>
      <c r="E71" s="252"/>
      <c r="F71" s="252"/>
      <c r="G71" s="253"/>
      <c r="I71" s="85"/>
    </row>
    <row r="73" spans="1:9" x14ac:dyDescent="0.2">
      <c r="E73" s="108" t="s">
        <v>104</v>
      </c>
      <c r="F73" s="108" t="s">
        <v>105</v>
      </c>
      <c r="I73" s="85"/>
    </row>
    <row r="74" spans="1:9" x14ac:dyDescent="0.2">
      <c r="E74" s="94">
        <v>50</v>
      </c>
      <c r="F74" s="94">
        <f>SUM(E74*0.25)</f>
        <v>12.5</v>
      </c>
      <c r="I74" s="85"/>
    </row>
    <row r="76" spans="1:9" x14ac:dyDescent="0.2">
      <c r="A76" s="238" t="s">
        <v>106</v>
      </c>
      <c r="B76" s="238"/>
      <c r="C76" s="238"/>
      <c r="D76" s="238"/>
      <c r="E76" s="238"/>
      <c r="F76" s="238"/>
      <c r="G76" s="238"/>
      <c r="I76" s="85"/>
    </row>
    <row r="77" spans="1:9" x14ac:dyDescent="0.2">
      <c r="A77" s="238"/>
      <c r="B77" s="238"/>
      <c r="C77" s="238"/>
      <c r="D77" s="238"/>
      <c r="E77" s="238"/>
      <c r="F77" s="238"/>
      <c r="G77" s="238"/>
      <c r="I77" s="85"/>
    </row>
    <row r="78" spans="1:9" ht="13.5" thickBot="1" x14ac:dyDescent="0.25">
      <c r="A78" s="238"/>
      <c r="B78" s="238"/>
      <c r="C78" s="238"/>
      <c r="D78" s="238"/>
      <c r="E78" s="238"/>
      <c r="F78" s="238"/>
      <c r="G78" s="238"/>
      <c r="I78" s="85"/>
    </row>
    <row r="79" spans="1:9" ht="45" x14ac:dyDescent="0.2">
      <c r="A79" s="86" t="s">
        <v>90</v>
      </c>
      <c r="B79" s="87" t="s">
        <v>91</v>
      </c>
      <c r="C79" s="88" t="s">
        <v>92</v>
      </c>
      <c r="D79" s="88" t="s">
        <v>93</v>
      </c>
      <c r="E79" s="88" t="s">
        <v>85</v>
      </c>
      <c r="F79" s="88" t="s">
        <v>94</v>
      </c>
      <c r="G79" s="88" t="s">
        <v>95</v>
      </c>
      <c r="H79" s="108" t="s">
        <v>88</v>
      </c>
      <c r="I79" s="85"/>
    </row>
    <row r="80" spans="1:9" x14ac:dyDescent="0.2">
      <c r="A80" s="92">
        <v>630</v>
      </c>
      <c r="B80" s="93">
        <v>8</v>
      </c>
      <c r="C80" s="107">
        <f t="shared" ref="C80:C90" si="21">B80*2.5+40</f>
        <v>60</v>
      </c>
      <c r="D80" s="94">
        <f t="shared" ref="D80:D90" si="22">PI()*(A80)</f>
        <v>1979.2033717615698</v>
      </c>
      <c r="E80" s="95">
        <v>0</v>
      </c>
      <c r="F80" s="109">
        <f t="shared" ref="F80:F90" si="23">D80*(C80*2)/10000</f>
        <v>23.750440461138837</v>
      </c>
      <c r="G80" s="116">
        <f t="shared" ref="G80:G90" si="24">D80*C80/10000</f>
        <v>11.875220230569418</v>
      </c>
      <c r="H80" s="94">
        <f t="shared" ref="H80:H90" si="25">SUM(E80*F80)</f>
        <v>0</v>
      </c>
      <c r="I80" s="85"/>
    </row>
    <row r="81" spans="1:9" x14ac:dyDescent="0.2">
      <c r="A81" s="92">
        <v>530</v>
      </c>
      <c r="B81" s="93">
        <v>8</v>
      </c>
      <c r="C81" s="107">
        <f t="shared" si="21"/>
        <v>60</v>
      </c>
      <c r="D81" s="94">
        <f t="shared" si="22"/>
        <v>1665.0441064025904</v>
      </c>
      <c r="E81" s="95">
        <v>3</v>
      </c>
      <c r="F81" s="109">
        <f t="shared" si="23"/>
        <v>19.980529276831085</v>
      </c>
      <c r="G81" s="116">
        <f t="shared" si="24"/>
        <v>9.9902646384155425</v>
      </c>
      <c r="H81" s="94">
        <f t="shared" si="25"/>
        <v>59.941587830493255</v>
      </c>
      <c r="I81" s="85"/>
    </row>
    <row r="82" spans="1:9" x14ac:dyDescent="0.2">
      <c r="A82" s="92">
        <v>426</v>
      </c>
      <c r="B82" s="93">
        <v>10</v>
      </c>
      <c r="C82" s="107">
        <f t="shared" si="21"/>
        <v>65</v>
      </c>
      <c r="D82" s="94">
        <f t="shared" si="22"/>
        <v>1338.3184704292519</v>
      </c>
      <c r="E82" s="95">
        <v>4</v>
      </c>
      <c r="F82" s="109">
        <f t="shared" si="23"/>
        <v>17.398140115580276</v>
      </c>
      <c r="G82" s="116">
        <f t="shared" si="24"/>
        <v>8.6990700577901379</v>
      </c>
      <c r="H82" s="94">
        <f t="shared" si="25"/>
        <v>69.592560462321103</v>
      </c>
      <c r="I82" s="85"/>
    </row>
    <row r="83" spans="1:9" x14ac:dyDescent="0.2">
      <c r="A83" s="98">
        <v>377</v>
      </c>
      <c r="B83" s="117">
        <v>10</v>
      </c>
      <c r="C83" s="118">
        <f t="shared" ref="C83" si="26">B83*2.5+40</f>
        <v>65</v>
      </c>
      <c r="D83" s="97">
        <f t="shared" ref="D83" si="27">PI()*(A83)</f>
        <v>1184.380430403352</v>
      </c>
      <c r="E83" s="95">
        <v>3</v>
      </c>
      <c r="F83" s="109">
        <f t="shared" ref="F83" si="28">D83*(C83*2)/10000</f>
        <v>15.396945595243576</v>
      </c>
      <c r="G83" s="116">
        <f t="shared" ref="G83" si="29">D83*C83/10000</f>
        <v>7.6984727976217879</v>
      </c>
      <c r="H83" s="94">
        <f t="shared" ref="H83" si="30">SUM(E83*F83)</f>
        <v>46.190836785730724</v>
      </c>
      <c r="I83" s="85"/>
    </row>
    <row r="84" spans="1:9" x14ac:dyDescent="0.2">
      <c r="A84" s="98">
        <v>325</v>
      </c>
      <c r="B84" s="117">
        <v>8</v>
      </c>
      <c r="C84" s="118">
        <f t="shared" si="21"/>
        <v>60</v>
      </c>
      <c r="D84" s="97">
        <f t="shared" si="22"/>
        <v>1021.0176124166827</v>
      </c>
      <c r="E84" s="95">
        <v>3</v>
      </c>
      <c r="F84" s="109">
        <f t="shared" si="23"/>
        <v>12.252211349000193</v>
      </c>
      <c r="G84" s="116">
        <f t="shared" si="24"/>
        <v>6.1261056745000966</v>
      </c>
      <c r="H84" s="94">
        <f t="shared" si="25"/>
        <v>36.756634047000581</v>
      </c>
      <c r="I84" s="85"/>
    </row>
    <row r="85" spans="1:9" x14ac:dyDescent="0.2">
      <c r="A85" s="98">
        <v>273</v>
      </c>
      <c r="B85" s="117">
        <v>6</v>
      </c>
      <c r="C85" s="118">
        <f t="shared" si="21"/>
        <v>55</v>
      </c>
      <c r="D85" s="97">
        <f t="shared" si="22"/>
        <v>857.65479443001357</v>
      </c>
      <c r="E85" s="95">
        <v>0</v>
      </c>
      <c r="F85" s="109">
        <f t="shared" si="23"/>
        <v>9.4342027387301499</v>
      </c>
      <c r="G85" s="116">
        <f t="shared" si="24"/>
        <v>4.717101369365075</v>
      </c>
      <c r="H85" s="94">
        <f t="shared" si="25"/>
        <v>0</v>
      </c>
      <c r="I85" s="85"/>
    </row>
    <row r="86" spans="1:9" x14ac:dyDescent="0.2">
      <c r="A86" s="98">
        <v>219</v>
      </c>
      <c r="B86" s="117">
        <v>6</v>
      </c>
      <c r="C86" s="118">
        <f t="shared" si="21"/>
        <v>55</v>
      </c>
      <c r="D86" s="97">
        <f t="shared" si="22"/>
        <v>688.00879113616475</v>
      </c>
      <c r="E86" s="95">
        <v>0</v>
      </c>
      <c r="F86" s="109">
        <f t="shared" si="23"/>
        <v>7.5680967024978116</v>
      </c>
      <c r="G86" s="116">
        <f t="shared" si="24"/>
        <v>3.7840483512489058</v>
      </c>
      <c r="H86" s="94">
        <f t="shared" si="25"/>
        <v>0</v>
      </c>
      <c r="I86" s="85"/>
    </row>
    <row r="87" spans="1:9" x14ac:dyDescent="0.2">
      <c r="A87" s="98">
        <v>159</v>
      </c>
      <c r="B87" s="117">
        <v>7</v>
      </c>
      <c r="C87" s="118">
        <f t="shared" si="21"/>
        <v>57.5</v>
      </c>
      <c r="D87" s="97">
        <f t="shared" si="22"/>
        <v>499.51323192077712</v>
      </c>
      <c r="E87" s="95">
        <v>0</v>
      </c>
      <c r="F87" s="109">
        <f t="shared" si="23"/>
        <v>5.7444021670889374</v>
      </c>
      <c r="G87" s="116">
        <f t="shared" si="24"/>
        <v>2.8722010835444687</v>
      </c>
      <c r="H87" s="94">
        <f t="shared" si="25"/>
        <v>0</v>
      </c>
      <c r="I87" s="85"/>
    </row>
    <row r="88" spans="1:9" x14ac:dyDescent="0.2">
      <c r="A88" s="98">
        <v>108</v>
      </c>
      <c r="B88" s="117">
        <v>6</v>
      </c>
      <c r="C88" s="118">
        <f t="shared" si="21"/>
        <v>55</v>
      </c>
      <c r="D88" s="97">
        <f t="shared" si="22"/>
        <v>339.29200658769764</v>
      </c>
      <c r="E88" s="95">
        <v>0</v>
      </c>
      <c r="F88" s="109">
        <f t="shared" si="23"/>
        <v>3.7322120724646739</v>
      </c>
      <c r="G88" s="116">
        <f t="shared" si="24"/>
        <v>1.866106036232337</v>
      </c>
      <c r="H88" s="94">
        <f t="shared" si="25"/>
        <v>0</v>
      </c>
      <c r="I88" s="85"/>
    </row>
    <row r="89" spans="1:9" x14ac:dyDescent="0.2">
      <c r="A89" s="98">
        <v>89</v>
      </c>
      <c r="B89" s="117">
        <v>4</v>
      </c>
      <c r="C89" s="118">
        <f t="shared" si="21"/>
        <v>50</v>
      </c>
      <c r="D89" s="97">
        <f t="shared" si="22"/>
        <v>279.60174616949161</v>
      </c>
      <c r="E89" s="95">
        <v>0</v>
      </c>
      <c r="F89" s="109">
        <f t="shared" si="23"/>
        <v>2.7960174616949161</v>
      </c>
      <c r="G89" s="116">
        <f t="shared" si="24"/>
        <v>1.398008730847458</v>
      </c>
      <c r="H89" s="94">
        <f t="shared" si="25"/>
        <v>0</v>
      </c>
      <c r="I89" s="85"/>
    </row>
    <row r="90" spans="1:9" x14ac:dyDescent="0.2">
      <c r="A90" s="98">
        <v>76</v>
      </c>
      <c r="B90" s="117">
        <v>4</v>
      </c>
      <c r="C90" s="118">
        <f t="shared" si="21"/>
        <v>50</v>
      </c>
      <c r="D90" s="97">
        <f t="shared" si="22"/>
        <v>238.76104167282426</v>
      </c>
      <c r="E90" s="95">
        <v>0</v>
      </c>
      <c r="F90" s="109">
        <f t="shared" si="23"/>
        <v>2.3876104167282426</v>
      </c>
      <c r="G90" s="116">
        <f t="shared" si="24"/>
        <v>1.1938052083641213</v>
      </c>
      <c r="H90" s="94">
        <f t="shared" si="25"/>
        <v>0</v>
      </c>
      <c r="I90" s="85"/>
    </row>
    <row r="91" spans="1:9" x14ac:dyDescent="0.2">
      <c r="H91" s="111">
        <f>SUM(H80:H90)</f>
        <v>212.48161912554568</v>
      </c>
      <c r="I91" s="85"/>
    </row>
    <row r="93" spans="1:9" x14ac:dyDescent="0.2">
      <c r="A93" s="85" t="s">
        <v>107</v>
      </c>
      <c r="I93" s="85"/>
    </row>
    <row r="94" spans="1:9" x14ac:dyDescent="0.2">
      <c r="A94" s="239"/>
      <c r="B94" s="240"/>
      <c r="C94" s="240"/>
      <c r="D94" s="240"/>
      <c r="E94" s="240"/>
      <c r="F94" s="240"/>
      <c r="G94" s="240"/>
      <c r="I94" s="85"/>
    </row>
    <row r="95" spans="1:9" x14ac:dyDescent="0.2">
      <c r="A95" s="239"/>
      <c r="B95" s="240"/>
      <c r="C95" s="240"/>
      <c r="D95" s="240"/>
      <c r="E95" s="240"/>
      <c r="F95" s="240"/>
      <c r="G95" s="240"/>
      <c r="I95" s="85"/>
    </row>
    <row r="96" spans="1:9" x14ac:dyDescent="0.2">
      <c r="A96" s="239" t="s">
        <v>108</v>
      </c>
      <c r="B96" s="240"/>
      <c r="C96" s="240"/>
      <c r="D96" s="240"/>
      <c r="E96" s="240"/>
      <c r="F96" s="240"/>
      <c r="G96" s="240"/>
      <c r="I96" s="85"/>
    </row>
    <row r="97" spans="1:9" x14ac:dyDescent="0.2">
      <c r="A97" s="119"/>
      <c r="I97" s="85"/>
    </row>
    <row r="99" spans="1:9" ht="15" x14ac:dyDescent="0.2">
      <c r="A99" s="243"/>
      <c r="B99" s="244"/>
      <c r="C99" s="120" t="s">
        <v>109</v>
      </c>
      <c r="D99" s="120" t="s">
        <v>110</v>
      </c>
      <c r="E99" s="120"/>
      <c r="F99" s="120"/>
      <c r="G99" s="120"/>
      <c r="H99" s="120"/>
      <c r="I99" s="85"/>
    </row>
    <row r="100" spans="1:9" ht="15" x14ac:dyDescent="0.2">
      <c r="A100" s="121" t="s">
        <v>111</v>
      </c>
      <c r="B100" s="122"/>
      <c r="C100" s="123">
        <f>SUM(H91+G67+F74+L15)</f>
        <v>809.17365427876678</v>
      </c>
      <c r="D100" s="124">
        <v>16</v>
      </c>
      <c r="E100" s="125"/>
      <c r="F100" s="125"/>
      <c r="G100" s="125">
        <v>3.14</v>
      </c>
      <c r="H100" s="126">
        <f>SUM(C100*D100*G100)</f>
        <v>40652.884390965242</v>
      </c>
      <c r="I100" s="85"/>
    </row>
    <row r="101" spans="1:9" ht="15" x14ac:dyDescent="0.2">
      <c r="A101" s="241" t="s">
        <v>112</v>
      </c>
      <c r="B101" s="242"/>
      <c r="C101" s="120">
        <v>0</v>
      </c>
      <c r="D101" s="120">
        <v>5407</v>
      </c>
      <c r="E101" s="125"/>
      <c r="F101" s="120"/>
      <c r="G101" s="125">
        <v>3.14</v>
      </c>
      <c r="H101" s="125">
        <f>SUM(C101*D101*G101)</f>
        <v>0</v>
      </c>
      <c r="I101" s="85"/>
    </row>
    <row r="102" spans="1:9" x14ac:dyDescent="0.2">
      <c r="G102" s="127" t="s">
        <v>113</v>
      </c>
      <c r="H102" s="128">
        <f>SUM(H100:H101)</f>
        <v>40652.884390965242</v>
      </c>
      <c r="I102" s="85"/>
    </row>
  </sheetData>
  <mergeCells count="11">
    <mergeCell ref="A94:G94"/>
    <mergeCell ref="A95:G95"/>
    <mergeCell ref="A96:G96"/>
    <mergeCell ref="A99:B99"/>
    <mergeCell ref="A101:B101"/>
    <mergeCell ref="A76:G78"/>
    <mergeCell ref="A1:G1"/>
    <mergeCell ref="A17:G19"/>
    <mergeCell ref="A27:G29"/>
    <mergeCell ref="A57:G59"/>
    <mergeCell ref="A69:G7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workbookViewId="0">
      <selection sqref="A1:XFD1048576"/>
    </sheetView>
  </sheetViews>
  <sheetFormatPr defaultRowHeight="12.75" x14ac:dyDescent="0.2"/>
  <cols>
    <col min="1" max="1" width="15.5703125" style="85" customWidth="1"/>
    <col min="2" max="2" width="9.42578125" style="85" customWidth="1"/>
    <col min="3" max="3" width="17" style="84" customWidth="1"/>
    <col min="4" max="5" width="16.140625" style="84" customWidth="1"/>
    <col min="6" max="6" width="14.5703125" style="84" customWidth="1"/>
    <col min="7" max="7" width="12.42578125" style="84" customWidth="1"/>
    <col min="8" max="8" width="12.85546875" style="84" customWidth="1"/>
    <col min="9" max="9" width="10.7109375" style="84" customWidth="1"/>
    <col min="10" max="11" width="10.140625" style="85" customWidth="1"/>
    <col min="12" max="12" width="15.85546875" style="85" customWidth="1"/>
    <col min="13" max="256" width="9.140625" style="85"/>
    <col min="257" max="257" width="15.5703125" style="85" customWidth="1"/>
    <col min="258" max="258" width="9.42578125" style="85" customWidth="1"/>
    <col min="259" max="259" width="17" style="85" customWidth="1"/>
    <col min="260" max="261" width="16.140625" style="85" customWidth="1"/>
    <col min="262" max="262" width="14.5703125" style="85" customWidth="1"/>
    <col min="263" max="263" width="12.42578125" style="85" customWidth="1"/>
    <col min="264" max="264" width="12.85546875" style="85" customWidth="1"/>
    <col min="265" max="265" width="10.7109375" style="85" customWidth="1"/>
    <col min="266" max="267" width="10.140625" style="85" customWidth="1"/>
    <col min="268" max="268" width="15.85546875" style="85" customWidth="1"/>
    <col min="269" max="512" width="9.140625" style="85"/>
    <col min="513" max="513" width="15.5703125" style="85" customWidth="1"/>
    <col min="514" max="514" width="9.42578125" style="85" customWidth="1"/>
    <col min="515" max="515" width="17" style="85" customWidth="1"/>
    <col min="516" max="517" width="16.140625" style="85" customWidth="1"/>
    <col min="518" max="518" width="14.5703125" style="85" customWidth="1"/>
    <col min="519" max="519" width="12.42578125" style="85" customWidth="1"/>
    <col min="520" max="520" width="12.85546875" style="85" customWidth="1"/>
    <col min="521" max="521" width="10.7109375" style="85" customWidth="1"/>
    <col min="522" max="523" width="10.140625" style="85" customWidth="1"/>
    <col min="524" max="524" width="15.85546875" style="85" customWidth="1"/>
    <col min="525" max="768" width="9.140625" style="85"/>
    <col min="769" max="769" width="15.5703125" style="85" customWidth="1"/>
    <col min="770" max="770" width="9.42578125" style="85" customWidth="1"/>
    <col min="771" max="771" width="17" style="85" customWidth="1"/>
    <col min="772" max="773" width="16.140625" style="85" customWidth="1"/>
    <col min="774" max="774" width="14.5703125" style="85" customWidth="1"/>
    <col min="775" max="775" width="12.42578125" style="85" customWidth="1"/>
    <col min="776" max="776" width="12.85546875" style="85" customWidth="1"/>
    <col min="777" max="777" width="10.7109375" style="85" customWidth="1"/>
    <col min="778" max="779" width="10.140625" style="85" customWidth="1"/>
    <col min="780" max="780" width="15.85546875" style="85" customWidth="1"/>
    <col min="781" max="1024" width="9.140625" style="85"/>
    <col min="1025" max="1025" width="15.5703125" style="85" customWidth="1"/>
    <col min="1026" max="1026" width="9.42578125" style="85" customWidth="1"/>
    <col min="1027" max="1027" width="17" style="85" customWidth="1"/>
    <col min="1028" max="1029" width="16.140625" style="85" customWidth="1"/>
    <col min="1030" max="1030" width="14.5703125" style="85" customWidth="1"/>
    <col min="1031" max="1031" width="12.42578125" style="85" customWidth="1"/>
    <col min="1032" max="1032" width="12.85546875" style="85" customWidth="1"/>
    <col min="1033" max="1033" width="10.7109375" style="85" customWidth="1"/>
    <col min="1034" max="1035" width="10.140625" style="85" customWidth="1"/>
    <col min="1036" max="1036" width="15.85546875" style="85" customWidth="1"/>
    <col min="1037" max="1280" width="9.140625" style="85"/>
    <col min="1281" max="1281" width="15.5703125" style="85" customWidth="1"/>
    <col min="1282" max="1282" width="9.42578125" style="85" customWidth="1"/>
    <col min="1283" max="1283" width="17" style="85" customWidth="1"/>
    <col min="1284" max="1285" width="16.140625" style="85" customWidth="1"/>
    <col min="1286" max="1286" width="14.5703125" style="85" customWidth="1"/>
    <col min="1287" max="1287" width="12.42578125" style="85" customWidth="1"/>
    <col min="1288" max="1288" width="12.85546875" style="85" customWidth="1"/>
    <col min="1289" max="1289" width="10.7109375" style="85" customWidth="1"/>
    <col min="1290" max="1291" width="10.140625" style="85" customWidth="1"/>
    <col min="1292" max="1292" width="15.85546875" style="85" customWidth="1"/>
    <col min="1293" max="1536" width="9.140625" style="85"/>
    <col min="1537" max="1537" width="15.5703125" style="85" customWidth="1"/>
    <col min="1538" max="1538" width="9.42578125" style="85" customWidth="1"/>
    <col min="1539" max="1539" width="17" style="85" customWidth="1"/>
    <col min="1540" max="1541" width="16.140625" style="85" customWidth="1"/>
    <col min="1542" max="1542" width="14.5703125" style="85" customWidth="1"/>
    <col min="1543" max="1543" width="12.42578125" style="85" customWidth="1"/>
    <col min="1544" max="1544" width="12.85546875" style="85" customWidth="1"/>
    <col min="1545" max="1545" width="10.7109375" style="85" customWidth="1"/>
    <col min="1546" max="1547" width="10.140625" style="85" customWidth="1"/>
    <col min="1548" max="1548" width="15.85546875" style="85" customWidth="1"/>
    <col min="1549" max="1792" width="9.140625" style="85"/>
    <col min="1793" max="1793" width="15.5703125" style="85" customWidth="1"/>
    <col min="1794" max="1794" width="9.42578125" style="85" customWidth="1"/>
    <col min="1795" max="1795" width="17" style="85" customWidth="1"/>
    <col min="1796" max="1797" width="16.140625" style="85" customWidth="1"/>
    <col min="1798" max="1798" width="14.5703125" style="85" customWidth="1"/>
    <col min="1799" max="1799" width="12.42578125" style="85" customWidth="1"/>
    <col min="1800" max="1800" width="12.85546875" style="85" customWidth="1"/>
    <col min="1801" max="1801" width="10.7109375" style="85" customWidth="1"/>
    <col min="1802" max="1803" width="10.140625" style="85" customWidth="1"/>
    <col min="1804" max="1804" width="15.85546875" style="85" customWidth="1"/>
    <col min="1805" max="2048" width="9.140625" style="85"/>
    <col min="2049" max="2049" width="15.5703125" style="85" customWidth="1"/>
    <col min="2050" max="2050" width="9.42578125" style="85" customWidth="1"/>
    <col min="2051" max="2051" width="17" style="85" customWidth="1"/>
    <col min="2052" max="2053" width="16.140625" style="85" customWidth="1"/>
    <col min="2054" max="2054" width="14.5703125" style="85" customWidth="1"/>
    <col min="2055" max="2055" width="12.42578125" style="85" customWidth="1"/>
    <col min="2056" max="2056" width="12.85546875" style="85" customWidth="1"/>
    <col min="2057" max="2057" width="10.7109375" style="85" customWidth="1"/>
    <col min="2058" max="2059" width="10.140625" style="85" customWidth="1"/>
    <col min="2060" max="2060" width="15.85546875" style="85" customWidth="1"/>
    <col min="2061" max="2304" width="9.140625" style="85"/>
    <col min="2305" max="2305" width="15.5703125" style="85" customWidth="1"/>
    <col min="2306" max="2306" width="9.42578125" style="85" customWidth="1"/>
    <col min="2307" max="2307" width="17" style="85" customWidth="1"/>
    <col min="2308" max="2309" width="16.140625" style="85" customWidth="1"/>
    <col min="2310" max="2310" width="14.5703125" style="85" customWidth="1"/>
    <col min="2311" max="2311" width="12.42578125" style="85" customWidth="1"/>
    <col min="2312" max="2312" width="12.85546875" style="85" customWidth="1"/>
    <col min="2313" max="2313" width="10.7109375" style="85" customWidth="1"/>
    <col min="2314" max="2315" width="10.140625" style="85" customWidth="1"/>
    <col min="2316" max="2316" width="15.85546875" style="85" customWidth="1"/>
    <col min="2317" max="2560" width="9.140625" style="85"/>
    <col min="2561" max="2561" width="15.5703125" style="85" customWidth="1"/>
    <col min="2562" max="2562" width="9.42578125" style="85" customWidth="1"/>
    <col min="2563" max="2563" width="17" style="85" customWidth="1"/>
    <col min="2564" max="2565" width="16.140625" style="85" customWidth="1"/>
    <col min="2566" max="2566" width="14.5703125" style="85" customWidth="1"/>
    <col min="2567" max="2567" width="12.42578125" style="85" customWidth="1"/>
    <col min="2568" max="2568" width="12.85546875" style="85" customWidth="1"/>
    <col min="2569" max="2569" width="10.7109375" style="85" customWidth="1"/>
    <col min="2570" max="2571" width="10.140625" style="85" customWidth="1"/>
    <col min="2572" max="2572" width="15.85546875" style="85" customWidth="1"/>
    <col min="2573" max="2816" width="9.140625" style="85"/>
    <col min="2817" max="2817" width="15.5703125" style="85" customWidth="1"/>
    <col min="2818" max="2818" width="9.42578125" style="85" customWidth="1"/>
    <col min="2819" max="2819" width="17" style="85" customWidth="1"/>
    <col min="2820" max="2821" width="16.140625" style="85" customWidth="1"/>
    <col min="2822" max="2822" width="14.5703125" style="85" customWidth="1"/>
    <col min="2823" max="2823" width="12.42578125" style="85" customWidth="1"/>
    <col min="2824" max="2824" width="12.85546875" style="85" customWidth="1"/>
    <col min="2825" max="2825" width="10.7109375" style="85" customWidth="1"/>
    <col min="2826" max="2827" width="10.140625" style="85" customWidth="1"/>
    <col min="2828" max="2828" width="15.85546875" style="85" customWidth="1"/>
    <col min="2829" max="3072" width="9.140625" style="85"/>
    <col min="3073" max="3073" width="15.5703125" style="85" customWidth="1"/>
    <col min="3074" max="3074" width="9.42578125" style="85" customWidth="1"/>
    <col min="3075" max="3075" width="17" style="85" customWidth="1"/>
    <col min="3076" max="3077" width="16.140625" style="85" customWidth="1"/>
    <col min="3078" max="3078" width="14.5703125" style="85" customWidth="1"/>
    <col min="3079" max="3079" width="12.42578125" style="85" customWidth="1"/>
    <col min="3080" max="3080" width="12.85546875" style="85" customWidth="1"/>
    <col min="3081" max="3081" width="10.7109375" style="85" customWidth="1"/>
    <col min="3082" max="3083" width="10.140625" style="85" customWidth="1"/>
    <col min="3084" max="3084" width="15.85546875" style="85" customWidth="1"/>
    <col min="3085" max="3328" width="9.140625" style="85"/>
    <col min="3329" max="3329" width="15.5703125" style="85" customWidth="1"/>
    <col min="3330" max="3330" width="9.42578125" style="85" customWidth="1"/>
    <col min="3331" max="3331" width="17" style="85" customWidth="1"/>
    <col min="3332" max="3333" width="16.140625" style="85" customWidth="1"/>
    <col min="3334" max="3334" width="14.5703125" style="85" customWidth="1"/>
    <col min="3335" max="3335" width="12.42578125" style="85" customWidth="1"/>
    <col min="3336" max="3336" width="12.85546875" style="85" customWidth="1"/>
    <col min="3337" max="3337" width="10.7109375" style="85" customWidth="1"/>
    <col min="3338" max="3339" width="10.140625" style="85" customWidth="1"/>
    <col min="3340" max="3340" width="15.85546875" style="85" customWidth="1"/>
    <col min="3341" max="3584" width="9.140625" style="85"/>
    <col min="3585" max="3585" width="15.5703125" style="85" customWidth="1"/>
    <col min="3586" max="3586" width="9.42578125" style="85" customWidth="1"/>
    <col min="3587" max="3587" width="17" style="85" customWidth="1"/>
    <col min="3588" max="3589" width="16.140625" style="85" customWidth="1"/>
    <col min="3590" max="3590" width="14.5703125" style="85" customWidth="1"/>
    <col min="3591" max="3591" width="12.42578125" style="85" customWidth="1"/>
    <col min="3592" max="3592" width="12.85546875" style="85" customWidth="1"/>
    <col min="3593" max="3593" width="10.7109375" style="85" customWidth="1"/>
    <col min="3594" max="3595" width="10.140625" style="85" customWidth="1"/>
    <col min="3596" max="3596" width="15.85546875" style="85" customWidth="1"/>
    <col min="3597" max="3840" width="9.140625" style="85"/>
    <col min="3841" max="3841" width="15.5703125" style="85" customWidth="1"/>
    <col min="3842" max="3842" width="9.42578125" style="85" customWidth="1"/>
    <col min="3843" max="3843" width="17" style="85" customWidth="1"/>
    <col min="3844" max="3845" width="16.140625" style="85" customWidth="1"/>
    <col min="3846" max="3846" width="14.5703125" style="85" customWidth="1"/>
    <col min="3847" max="3847" width="12.42578125" style="85" customWidth="1"/>
    <col min="3848" max="3848" width="12.85546875" style="85" customWidth="1"/>
    <col min="3849" max="3849" width="10.7109375" style="85" customWidth="1"/>
    <col min="3850" max="3851" width="10.140625" style="85" customWidth="1"/>
    <col min="3852" max="3852" width="15.85546875" style="85" customWidth="1"/>
    <col min="3853" max="4096" width="9.140625" style="85"/>
    <col min="4097" max="4097" width="15.5703125" style="85" customWidth="1"/>
    <col min="4098" max="4098" width="9.42578125" style="85" customWidth="1"/>
    <col min="4099" max="4099" width="17" style="85" customWidth="1"/>
    <col min="4100" max="4101" width="16.140625" style="85" customWidth="1"/>
    <col min="4102" max="4102" width="14.5703125" style="85" customWidth="1"/>
    <col min="4103" max="4103" width="12.42578125" style="85" customWidth="1"/>
    <col min="4104" max="4104" width="12.85546875" style="85" customWidth="1"/>
    <col min="4105" max="4105" width="10.7109375" style="85" customWidth="1"/>
    <col min="4106" max="4107" width="10.140625" style="85" customWidth="1"/>
    <col min="4108" max="4108" width="15.85546875" style="85" customWidth="1"/>
    <col min="4109" max="4352" width="9.140625" style="85"/>
    <col min="4353" max="4353" width="15.5703125" style="85" customWidth="1"/>
    <col min="4354" max="4354" width="9.42578125" style="85" customWidth="1"/>
    <col min="4355" max="4355" width="17" style="85" customWidth="1"/>
    <col min="4356" max="4357" width="16.140625" style="85" customWidth="1"/>
    <col min="4358" max="4358" width="14.5703125" style="85" customWidth="1"/>
    <col min="4359" max="4359" width="12.42578125" style="85" customWidth="1"/>
    <col min="4360" max="4360" width="12.85546875" style="85" customWidth="1"/>
    <col min="4361" max="4361" width="10.7109375" style="85" customWidth="1"/>
    <col min="4362" max="4363" width="10.140625" style="85" customWidth="1"/>
    <col min="4364" max="4364" width="15.85546875" style="85" customWidth="1"/>
    <col min="4365" max="4608" width="9.140625" style="85"/>
    <col min="4609" max="4609" width="15.5703125" style="85" customWidth="1"/>
    <col min="4610" max="4610" width="9.42578125" style="85" customWidth="1"/>
    <col min="4611" max="4611" width="17" style="85" customWidth="1"/>
    <col min="4612" max="4613" width="16.140625" style="85" customWidth="1"/>
    <col min="4614" max="4614" width="14.5703125" style="85" customWidth="1"/>
    <col min="4615" max="4615" width="12.42578125" style="85" customWidth="1"/>
    <col min="4616" max="4616" width="12.85546875" style="85" customWidth="1"/>
    <col min="4617" max="4617" width="10.7109375" style="85" customWidth="1"/>
    <col min="4618" max="4619" width="10.140625" style="85" customWidth="1"/>
    <col min="4620" max="4620" width="15.85546875" style="85" customWidth="1"/>
    <col min="4621" max="4864" width="9.140625" style="85"/>
    <col min="4865" max="4865" width="15.5703125" style="85" customWidth="1"/>
    <col min="4866" max="4866" width="9.42578125" style="85" customWidth="1"/>
    <col min="4867" max="4867" width="17" style="85" customWidth="1"/>
    <col min="4868" max="4869" width="16.140625" style="85" customWidth="1"/>
    <col min="4870" max="4870" width="14.5703125" style="85" customWidth="1"/>
    <col min="4871" max="4871" width="12.42578125" style="85" customWidth="1"/>
    <col min="4872" max="4872" width="12.85546875" style="85" customWidth="1"/>
    <col min="4873" max="4873" width="10.7109375" style="85" customWidth="1"/>
    <col min="4874" max="4875" width="10.140625" style="85" customWidth="1"/>
    <col min="4876" max="4876" width="15.85546875" style="85" customWidth="1"/>
    <col min="4877" max="5120" width="9.140625" style="85"/>
    <col min="5121" max="5121" width="15.5703125" style="85" customWidth="1"/>
    <col min="5122" max="5122" width="9.42578125" style="85" customWidth="1"/>
    <col min="5123" max="5123" width="17" style="85" customWidth="1"/>
    <col min="5124" max="5125" width="16.140625" style="85" customWidth="1"/>
    <col min="5126" max="5126" width="14.5703125" style="85" customWidth="1"/>
    <col min="5127" max="5127" width="12.42578125" style="85" customWidth="1"/>
    <col min="5128" max="5128" width="12.85546875" style="85" customWidth="1"/>
    <col min="5129" max="5129" width="10.7109375" style="85" customWidth="1"/>
    <col min="5130" max="5131" width="10.140625" style="85" customWidth="1"/>
    <col min="5132" max="5132" width="15.85546875" style="85" customWidth="1"/>
    <col min="5133" max="5376" width="9.140625" style="85"/>
    <col min="5377" max="5377" width="15.5703125" style="85" customWidth="1"/>
    <col min="5378" max="5378" width="9.42578125" style="85" customWidth="1"/>
    <col min="5379" max="5379" width="17" style="85" customWidth="1"/>
    <col min="5380" max="5381" width="16.140625" style="85" customWidth="1"/>
    <col min="5382" max="5382" width="14.5703125" style="85" customWidth="1"/>
    <col min="5383" max="5383" width="12.42578125" style="85" customWidth="1"/>
    <col min="5384" max="5384" width="12.85546875" style="85" customWidth="1"/>
    <col min="5385" max="5385" width="10.7109375" style="85" customWidth="1"/>
    <col min="5386" max="5387" width="10.140625" style="85" customWidth="1"/>
    <col min="5388" max="5388" width="15.85546875" style="85" customWidth="1"/>
    <col min="5389" max="5632" width="9.140625" style="85"/>
    <col min="5633" max="5633" width="15.5703125" style="85" customWidth="1"/>
    <col min="5634" max="5634" width="9.42578125" style="85" customWidth="1"/>
    <col min="5635" max="5635" width="17" style="85" customWidth="1"/>
    <col min="5636" max="5637" width="16.140625" style="85" customWidth="1"/>
    <col min="5638" max="5638" width="14.5703125" style="85" customWidth="1"/>
    <col min="5639" max="5639" width="12.42578125" style="85" customWidth="1"/>
    <col min="5640" max="5640" width="12.85546875" style="85" customWidth="1"/>
    <col min="5641" max="5641" width="10.7109375" style="85" customWidth="1"/>
    <col min="5642" max="5643" width="10.140625" style="85" customWidth="1"/>
    <col min="5644" max="5644" width="15.85546875" style="85" customWidth="1"/>
    <col min="5645" max="5888" width="9.140625" style="85"/>
    <col min="5889" max="5889" width="15.5703125" style="85" customWidth="1"/>
    <col min="5890" max="5890" width="9.42578125" style="85" customWidth="1"/>
    <col min="5891" max="5891" width="17" style="85" customWidth="1"/>
    <col min="5892" max="5893" width="16.140625" style="85" customWidth="1"/>
    <col min="5894" max="5894" width="14.5703125" style="85" customWidth="1"/>
    <col min="5895" max="5895" width="12.42578125" style="85" customWidth="1"/>
    <col min="5896" max="5896" width="12.85546875" style="85" customWidth="1"/>
    <col min="5897" max="5897" width="10.7109375" style="85" customWidth="1"/>
    <col min="5898" max="5899" width="10.140625" style="85" customWidth="1"/>
    <col min="5900" max="5900" width="15.85546875" style="85" customWidth="1"/>
    <col min="5901" max="6144" width="9.140625" style="85"/>
    <col min="6145" max="6145" width="15.5703125" style="85" customWidth="1"/>
    <col min="6146" max="6146" width="9.42578125" style="85" customWidth="1"/>
    <col min="6147" max="6147" width="17" style="85" customWidth="1"/>
    <col min="6148" max="6149" width="16.140625" style="85" customWidth="1"/>
    <col min="6150" max="6150" width="14.5703125" style="85" customWidth="1"/>
    <col min="6151" max="6151" width="12.42578125" style="85" customWidth="1"/>
    <col min="6152" max="6152" width="12.85546875" style="85" customWidth="1"/>
    <col min="6153" max="6153" width="10.7109375" style="85" customWidth="1"/>
    <col min="6154" max="6155" width="10.140625" style="85" customWidth="1"/>
    <col min="6156" max="6156" width="15.85546875" style="85" customWidth="1"/>
    <col min="6157" max="6400" width="9.140625" style="85"/>
    <col min="6401" max="6401" width="15.5703125" style="85" customWidth="1"/>
    <col min="6402" max="6402" width="9.42578125" style="85" customWidth="1"/>
    <col min="6403" max="6403" width="17" style="85" customWidth="1"/>
    <col min="6404" max="6405" width="16.140625" style="85" customWidth="1"/>
    <col min="6406" max="6406" width="14.5703125" style="85" customWidth="1"/>
    <col min="6407" max="6407" width="12.42578125" style="85" customWidth="1"/>
    <col min="6408" max="6408" width="12.85546875" style="85" customWidth="1"/>
    <col min="6409" max="6409" width="10.7109375" style="85" customWidth="1"/>
    <col min="6410" max="6411" width="10.140625" style="85" customWidth="1"/>
    <col min="6412" max="6412" width="15.85546875" style="85" customWidth="1"/>
    <col min="6413" max="6656" width="9.140625" style="85"/>
    <col min="6657" max="6657" width="15.5703125" style="85" customWidth="1"/>
    <col min="6658" max="6658" width="9.42578125" style="85" customWidth="1"/>
    <col min="6659" max="6659" width="17" style="85" customWidth="1"/>
    <col min="6660" max="6661" width="16.140625" style="85" customWidth="1"/>
    <col min="6662" max="6662" width="14.5703125" style="85" customWidth="1"/>
    <col min="6663" max="6663" width="12.42578125" style="85" customWidth="1"/>
    <col min="6664" max="6664" width="12.85546875" style="85" customWidth="1"/>
    <col min="6665" max="6665" width="10.7109375" style="85" customWidth="1"/>
    <col min="6666" max="6667" width="10.140625" style="85" customWidth="1"/>
    <col min="6668" max="6668" width="15.85546875" style="85" customWidth="1"/>
    <col min="6669" max="6912" width="9.140625" style="85"/>
    <col min="6913" max="6913" width="15.5703125" style="85" customWidth="1"/>
    <col min="6914" max="6914" width="9.42578125" style="85" customWidth="1"/>
    <col min="6915" max="6915" width="17" style="85" customWidth="1"/>
    <col min="6916" max="6917" width="16.140625" style="85" customWidth="1"/>
    <col min="6918" max="6918" width="14.5703125" style="85" customWidth="1"/>
    <col min="6919" max="6919" width="12.42578125" style="85" customWidth="1"/>
    <col min="6920" max="6920" width="12.85546875" style="85" customWidth="1"/>
    <col min="6921" max="6921" width="10.7109375" style="85" customWidth="1"/>
    <col min="6922" max="6923" width="10.140625" style="85" customWidth="1"/>
    <col min="6924" max="6924" width="15.85546875" style="85" customWidth="1"/>
    <col min="6925" max="7168" width="9.140625" style="85"/>
    <col min="7169" max="7169" width="15.5703125" style="85" customWidth="1"/>
    <col min="7170" max="7170" width="9.42578125" style="85" customWidth="1"/>
    <col min="7171" max="7171" width="17" style="85" customWidth="1"/>
    <col min="7172" max="7173" width="16.140625" style="85" customWidth="1"/>
    <col min="7174" max="7174" width="14.5703125" style="85" customWidth="1"/>
    <col min="7175" max="7175" width="12.42578125" style="85" customWidth="1"/>
    <col min="7176" max="7176" width="12.85546875" style="85" customWidth="1"/>
    <col min="7177" max="7177" width="10.7109375" style="85" customWidth="1"/>
    <col min="7178" max="7179" width="10.140625" style="85" customWidth="1"/>
    <col min="7180" max="7180" width="15.85546875" style="85" customWidth="1"/>
    <col min="7181" max="7424" width="9.140625" style="85"/>
    <col min="7425" max="7425" width="15.5703125" style="85" customWidth="1"/>
    <col min="7426" max="7426" width="9.42578125" style="85" customWidth="1"/>
    <col min="7427" max="7427" width="17" style="85" customWidth="1"/>
    <col min="7428" max="7429" width="16.140625" style="85" customWidth="1"/>
    <col min="7430" max="7430" width="14.5703125" style="85" customWidth="1"/>
    <col min="7431" max="7431" width="12.42578125" style="85" customWidth="1"/>
    <col min="7432" max="7432" width="12.85546875" style="85" customWidth="1"/>
    <col min="7433" max="7433" width="10.7109375" style="85" customWidth="1"/>
    <col min="7434" max="7435" width="10.140625" style="85" customWidth="1"/>
    <col min="7436" max="7436" width="15.85546875" style="85" customWidth="1"/>
    <col min="7437" max="7680" width="9.140625" style="85"/>
    <col min="7681" max="7681" width="15.5703125" style="85" customWidth="1"/>
    <col min="7682" max="7682" width="9.42578125" style="85" customWidth="1"/>
    <col min="7683" max="7683" width="17" style="85" customWidth="1"/>
    <col min="7684" max="7685" width="16.140625" style="85" customWidth="1"/>
    <col min="7686" max="7686" width="14.5703125" style="85" customWidth="1"/>
    <col min="7687" max="7687" width="12.42578125" style="85" customWidth="1"/>
    <col min="7688" max="7688" width="12.85546875" style="85" customWidth="1"/>
    <col min="7689" max="7689" width="10.7109375" style="85" customWidth="1"/>
    <col min="7690" max="7691" width="10.140625" style="85" customWidth="1"/>
    <col min="7692" max="7692" width="15.85546875" style="85" customWidth="1"/>
    <col min="7693" max="7936" width="9.140625" style="85"/>
    <col min="7937" max="7937" width="15.5703125" style="85" customWidth="1"/>
    <col min="7938" max="7938" width="9.42578125" style="85" customWidth="1"/>
    <col min="7939" max="7939" width="17" style="85" customWidth="1"/>
    <col min="7940" max="7941" width="16.140625" style="85" customWidth="1"/>
    <col min="7942" max="7942" width="14.5703125" style="85" customWidth="1"/>
    <col min="7943" max="7943" width="12.42578125" style="85" customWidth="1"/>
    <col min="7944" max="7944" width="12.85546875" style="85" customWidth="1"/>
    <col min="7945" max="7945" width="10.7109375" style="85" customWidth="1"/>
    <col min="7946" max="7947" width="10.140625" style="85" customWidth="1"/>
    <col min="7948" max="7948" width="15.85546875" style="85" customWidth="1"/>
    <col min="7949" max="8192" width="9.140625" style="85"/>
    <col min="8193" max="8193" width="15.5703125" style="85" customWidth="1"/>
    <col min="8194" max="8194" width="9.42578125" style="85" customWidth="1"/>
    <col min="8195" max="8195" width="17" style="85" customWidth="1"/>
    <col min="8196" max="8197" width="16.140625" style="85" customWidth="1"/>
    <col min="8198" max="8198" width="14.5703125" style="85" customWidth="1"/>
    <col min="8199" max="8199" width="12.42578125" style="85" customWidth="1"/>
    <col min="8200" max="8200" width="12.85546875" style="85" customWidth="1"/>
    <col min="8201" max="8201" width="10.7109375" style="85" customWidth="1"/>
    <col min="8202" max="8203" width="10.140625" style="85" customWidth="1"/>
    <col min="8204" max="8204" width="15.85546875" style="85" customWidth="1"/>
    <col min="8205" max="8448" width="9.140625" style="85"/>
    <col min="8449" max="8449" width="15.5703125" style="85" customWidth="1"/>
    <col min="8450" max="8450" width="9.42578125" style="85" customWidth="1"/>
    <col min="8451" max="8451" width="17" style="85" customWidth="1"/>
    <col min="8452" max="8453" width="16.140625" style="85" customWidth="1"/>
    <col min="8454" max="8454" width="14.5703125" style="85" customWidth="1"/>
    <col min="8455" max="8455" width="12.42578125" style="85" customWidth="1"/>
    <col min="8456" max="8456" width="12.85546875" style="85" customWidth="1"/>
    <col min="8457" max="8457" width="10.7109375" style="85" customWidth="1"/>
    <col min="8458" max="8459" width="10.140625" style="85" customWidth="1"/>
    <col min="8460" max="8460" width="15.85546875" style="85" customWidth="1"/>
    <col min="8461" max="8704" width="9.140625" style="85"/>
    <col min="8705" max="8705" width="15.5703125" style="85" customWidth="1"/>
    <col min="8706" max="8706" width="9.42578125" style="85" customWidth="1"/>
    <col min="8707" max="8707" width="17" style="85" customWidth="1"/>
    <col min="8708" max="8709" width="16.140625" style="85" customWidth="1"/>
    <col min="8710" max="8710" width="14.5703125" style="85" customWidth="1"/>
    <col min="8711" max="8711" width="12.42578125" style="85" customWidth="1"/>
    <col min="8712" max="8712" width="12.85546875" style="85" customWidth="1"/>
    <col min="8713" max="8713" width="10.7109375" style="85" customWidth="1"/>
    <col min="8714" max="8715" width="10.140625" style="85" customWidth="1"/>
    <col min="8716" max="8716" width="15.85546875" style="85" customWidth="1"/>
    <col min="8717" max="8960" width="9.140625" style="85"/>
    <col min="8961" max="8961" width="15.5703125" style="85" customWidth="1"/>
    <col min="8962" max="8962" width="9.42578125" style="85" customWidth="1"/>
    <col min="8963" max="8963" width="17" style="85" customWidth="1"/>
    <col min="8964" max="8965" width="16.140625" style="85" customWidth="1"/>
    <col min="8966" max="8966" width="14.5703125" style="85" customWidth="1"/>
    <col min="8967" max="8967" width="12.42578125" style="85" customWidth="1"/>
    <col min="8968" max="8968" width="12.85546875" style="85" customWidth="1"/>
    <col min="8969" max="8969" width="10.7109375" style="85" customWidth="1"/>
    <col min="8970" max="8971" width="10.140625" style="85" customWidth="1"/>
    <col min="8972" max="8972" width="15.85546875" style="85" customWidth="1"/>
    <col min="8973" max="9216" width="9.140625" style="85"/>
    <col min="9217" max="9217" width="15.5703125" style="85" customWidth="1"/>
    <col min="9218" max="9218" width="9.42578125" style="85" customWidth="1"/>
    <col min="9219" max="9219" width="17" style="85" customWidth="1"/>
    <col min="9220" max="9221" width="16.140625" style="85" customWidth="1"/>
    <col min="9222" max="9222" width="14.5703125" style="85" customWidth="1"/>
    <col min="9223" max="9223" width="12.42578125" style="85" customWidth="1"/>
    <col min="9224" max="9224" width="12.85546875" style="85" customWidth="1"/>
    <col min="9225" max="9225" width="10.7109375" style="85" customWidth="1"/>
    <col min="9226" max="9227" width="10.140625" style="85" customWidth="1"/>
    <col min="9228" max="9228" width="15.85546875" style="85" customWidth="1"/>
    <col min="9229" max="9472" width="9.140625" style="85"/>
    <col min="9473" max="9473" width="15.5703125" style="85" customWidth="1"/>
    <col min="9474" max="9474" width="9.42578125" style="85" customWidth="1"/>
    <col min="9475" max="9475" width="17" style="85" customWidth="1"/>
    <col min="9476" max="9477" width="16.140625" style="85" customWidth="1"/>
    <col min="9478" max="9478" width="14.5703125" style="85" customWidth="1"/>
    <col min="9479" max="9479" width="12.42578125" style="85" customWidth="1"/>
    <col min="9480" max="9480" width="12.85546875" style="85" customWidth="1"/>
    <col min="9481" max="9481" width="10.7109375" style="85" customWidth="1"/>
    <col min="9482" max="9483" width="10.140625" style="85" customWidth="1"/>
    <col min="9484" max="9484" width="15.85546875" style="85" customWidth="1"/>
    <col min="9485" max="9728" width="9.140625" style="85"/>
    <col min="9729" max="9729" width="15.5703125" style="85" customWidth="1"/>
    <col min="9730" max="9730" width="9.42578125" style="85" customWidth="1"/>
    <col min="9731" max="9731" width="17" style="85" customWidth="1"/>
    <col min="9732" max="9733" width="16.140625" style="85" customWidth="1"/>
    <col min="9734" max="9734" width="14.5703125" style="85" customWidth="1"/>
    <col min="9735" max="9735" width="12.42578125" style="85" customWidth="1"/>
    <col min="9736" max="9736" width="12.85546875" style="85" customWidth="1"/>
    <col min="9737" max="9737" width="10.7109375" style="85" customWidth="1"/>
    <col min="9738" max="9739" width="10.140625" style="85" customWidth="1"/>
    <col min="9740" max="9740" width="15.85546875" style="85" customWidth="1"/>
    <col min="9741" max="9984" width="9.140625" style="85"/>
    <col min="9985" max="9985" width="15.5703125" style="85" customWidth="1"/>
    <col min="9986" max="9986" width="9.42578125" style="85" customWidth="1"/>
    <col min="9987" max="9987" width="17" style="85" customWidth="1"/>
    <col min="9988" max="9989" width="16.140625" style="85" customWidth="1"/>
    <col min="9990" max="9990" width="14.5703125" style="85" customWidth="1"/>
    <col min="9991" max="9991" width="12.42578125" style="85" customWidth="1"/>
    <col min="9992" max="9992" width="12.85546875" style="85" customWidth="1"/>
    <col min="9993" max="9993" width="10.7109375" style="85" customWidth="1"/>
    <col min="9994" max="9995" width="10.140625" style="85" customWidth="1"/>
    <col min="9996" max="9996" width="15.85546875" style="85" customWidth="1"/>
    <col min="9997" max="10240" width="9.140625" style="85"/>
    <col min="10241" max="10241" width="15.5703125" style="85" customWidth="1"/>
    <col min="10242" max="10242" width="9.42578125" style="85" customWidth="1"/>
    <col min="10243" max="10243" width="17" style="85" customWidth="1"/>
    <col min="10244" max="10245" width="16.140625" style="85" customWidth="1"/>
    <col min="10246" max="10246" width="14.5703125" style="85" customWidth="1"/>
    <col min="10247" max="10247" width="12.42578125" style="85" customWidth="1"/>
    <col min="10248" max="10248" width="12.85546875" style="85" customWidth="1"/>
    <col min="10249" max="10249" width="10.7109375" style="85" customWidth="1"/>
    <col min="10250" max="10251" width="10.140625" style="85" customWidth="1"/>
    <col min="10252" max="10252" width="15.85546875" style="85" customWidth="1"/>
    <col min="10253" max="10496" width="9.140625" style="85"/>
    <col min="10497" max="10497" width="15.5703125" style="85" customWidth="1"/>
    <col min="10498" max="10498" width="9.42578125" style="85" customWidth="1"/>
    <col min="10499" max="10499" width="17" style="85" customWidth="1"/>
    <col min="10500" max="10501" width="16.140625" style="85" customWidth="1"/>
    <col min="10502" max="10502" width="14.5703125" style="85" customWidth="1"/>
    <col min="10503" max="10503" width="12.42578125" style="85" customWidth="1"/>
    <col min="10504" max="10504" width="12.85546875" style="85" customWidth="1"/>
    <col min="10505" max="10505" width="10.7109375" style="85" customWidth="1"/>
    <col min="10506" max="10507" width="10.140625" style="85" customWidth="1"/>
    <col min="10508" max="10508" width="15.85546875" style="85" customWidth="1"/>
    <col min="10509" max="10752" width="9.140625" style="85"/>
    <col min="10753" max="10753" width="15.5703125" style="85" customWidth="1"/>
    <col min="10754" max="10754" width="9.42578125" style="85" customWidth="1"/>
    <col min="10755" max="10755" width="17" style="85" customWidth="1"/>
    <col min="10756" max="10757" width="16.140625" style="85" customWidth="1"/>
    <col min="10758" max="10758" width="14.5703125" style="85" customWidth="1"/>
    <col min="10759" max="10759" width="12.42578125" style="85" customWidth="1"/>
    <col min="10760" max="10760" width="12.85546875" style="85" customWidth="1"/>
    <col min="10761" max="10761" width="10.7109375" style="85" customWidth="1"/>
    <col min="10762" max="10763" width="10.140625" style="85" customWidth="1"/>
    <col min="10764" max="10764" width="15.85546875" style="85" customWidth="1"/>
    <col min="10765" max="11008" width="9.140625" style="85"/>
    <col min="11009" max="11009" width="15.5703125" style="85" customWidth="1"/>
    <col min="11010" max="11010" width="9.42578125" style="85" customWidth="1"/>
    <col min="11011" max="11011" width="17" style="85" customWidth="1"/>
    <col min="11012" max="11013" width="16.140625" style="85" customWidth="1"/>
    <col min="11014" max="11014" width="14.5703125" style="85" customWidth="1"/>
    <col min="11015" max="11015" width="12.42578125" style="85" customWidth="1"/>
    <col min="11016" max="11016" width="12.85546875" style="85" customWidth="1"/>
    <col min="11017" max="11017" width="10.7109375" style="85" customWidth="1"/>
    <col min="11018" max="11019" width="10.140625" style="85" customWidth="1"/>
    <col min="11020" max="11020" width="15.85546875" style="85" customWidth="1"/>
    <col min="11021" max="11264" width="9.140625" style="85"/>
    <col min="11265" max="11265" width="15.5703125" style="85" customWidth="1"/>
    <col min="11266" max="11266" width="9.42578125" style="85" customWidth="1"/>
    <col min="11267" max="11267" width="17" style="85" customWidth="1"/>
    <col min="11268" max="11269" width="16.140625" style="85" customWidth="1"/>
    <col min="11270" max="11270" width="14.5703125" style="85" customWidth="1"/>
    <col min="11271" max="11271" width="12.42578125" style="85" customWidth="1"/>
    <col min="11272" max="11272" width="12.85546875" style="85" customWidth="1"/>
    <col min="11273" max="11273" width="10.7109375" style="85" customWidth="1"/>
    <col min="11274" max="11275" width="10.140625" style="85" customWidth="1"/>
    <col min="11276" max="11276" width="15.85546875" style="85" customWidth="1"/>
    <col min="11277" max="11520" width="9.140625" style="85"/>
    <col min="11521" max="11521" width="15.5703125" style="85" customWidth="1"/>
    <col min="11522" max="11522" width="9.42578125" style="85" customWidth="1"/>
    <col min="11523" max="11523" width="17" style="85" customWidth="1"/>
    <col min="11524" max="11525" width="16.140625" style="85" customWidth="1"/>
    <col min="11526" max="11526" width="14.5703125" style="85" customWidth="1"/>
    <col min="11527" max="11527" width="12.42578125" style="85" customWidth="1"/>
    <col min="11528" max="11528" width="12.85546875" style="85" customWidth="1"/>
    <col min="11529" max="11529" width="10.7109375" style="85" customWidth="1"/>
    <col min="11530" max="11531" width="10.140625" style="85" customWidth="1"/>
    <col min="11532" max="11532" width="15.85546875" style="85" customWidth="1"/>
    <col min="11533" max="11776" width="9.140625" style="85"/>
    <col min="11777" max="11777" width="15.5703125" style="85" customWidth="1"/>
    <col min="11778" max="11778" width="9.42578125" style="85" customWidth="1"/>
    <col min="11779" max="11779" width="17" style="85" customWidth="1"/>
    <col min="11780" max="11781" width="16.140625" style="85" customWidth="1"/>
    <col min="11782" max="11782" width="14.5703125" style="85" customWidth="1"/>
    <col min="11783" max="11783" width="12.42578125" style="85" customWidth="1"/>
    <col min="11784" max="11784" width="12.85546875" style="85" customWidth="1"/>
    <col min="11785" max="11785" width="10.7109375" style="85" customWidth="1"/>
    <col min="11786" max="11787" width="10.140625" style="85" customWidth="1"/>
    <col min="11788" max="11788" width="15.85546875" style="85" customWidth="1"/>
    <col min="11789" max="12032" width="9.140625" style="85"/>
    <col min="12033" max="12033" width="15.5703125" style="85" customWidth="1"/>
    <col min="12034" max="12034" width="9.42578125" style="85" customWidth="1"/>
    <col min="12035" max="12035" width="17" style="85" customWidth="1"/>
    <col min="12036" max="12037" width="16.140625" style="85" customWidth="1"/>
    <col min="12038" max="12038" width="14.5703125" style="85" customWidth="1"/>
    <col min="12039" max="12039" width="12.42578125" style="85" customWidth="1"/>
    <col min="12040" max="12040" width="12.85546875" style="85" customWidth="1"/>
    <col min="12041" max="12041" width="10.7109375" style="85" customWidth="1"/>
    <col min="12042" max="12043" width="10.140625" style="85" customWidth="1"/>
    <col min="12044" max="12044" width="15.85546875" style="85" customWidth="1"/>
    <col min="12045" max="12288" width="9.140625" style="85"/>
    <col min="12289" max="12289" width="15.5703125" style="85" customWidth="1"/>
    <col min="12290" max="12290" width="9.42578125" style="85" customWidth="1"/>
    <col min="12291" max="12291" width="17" style="85" customWidth="1"/>
    <col min="12292" max="12293" width="16.140625" style="85" customWidth="1"/>
    <col min="12294" max="12294" width="14.5703125" style="85" customWidth="1"/>
    <col min="12295" max="12295" width="12.42578125" style="85" customWidth="1"/>
    <col min="12296" max="12296" width="12.85546875" style="85" customWidth="1"/>
    <col min="12297" max="12297" width="10.7109375" style="85" customWidth="1"/>
    <col min="12298" max="12299" width="10.140625" style="85" customWidth="1"/>
    <col min="12300" max="12300" width="15.85546875" style="85" customWidth="1"/>
    <col min="12301" max="12544" width="9.140625" style="85"/>
    <col min="12545" max="12545" width="15.5703125" style="85" customWidth="1"/>
    <col min="12546" max="12546" width="9.42578125" style="85" customWidth="1"/>
    <col min="12547" max="12547" width="17" style="85" customWidth="1"/>
    <col min="12548" max="12549" width="16.140625" style="85" customWidth="1"/>
    <col min="12550" max="12550" width="14.5703125" style="85" customWidth="1"/>
    <col min="12551" max="12551" width="12.42578125" style="85" customWidth="1"/>
    <col min="12552" max="12552" width="12.85546875" style="85" customWidth="1"/>
    <col min="12553" max="12553" width="10.7109375" style="85" customWidth="1"/>
    <col min="12554" max="12555" width="10.140625" style="85" customWidth="1"/>
    <col min="12556" max="12556" width="15.85546875" style="85" customWidth="1"/>
    <col min="12557" max="12800" width="9.140625" style="85"/>
    <col min="12801" max="12801" width="15.5703125" style="85" customWidth="1"/>
    <col min="12802" max="12802" width="9.42578125" style="85" customWidth="1"/>
    <col min="12803" max="12803" width="17" style="85" customWidth="1"/>
    <col min="12804" max="12805" width="16.140625" style="85" customWidth="1"/>
    <col min="12806" max="12806" width="14.5703125" style="85" customWidth="1"/>
    <col min="12807" max="12807" width="12.42578125" style="85" customWidth="1"/>
    <col min="12808" max="12808" width="12.85546875" style="85" customWidth="1"/>
    <col min="12809" max="12809" width="10.7109375" style="85" customWidth="1"/>
    <col min="12810" max="12811" width="10.140625" style="85" customWidth="1"/>
    <col min="12812" max="12812" width="15.85546875" style="85" customWidth="1"/>
    <col min="12813" max="13056" width="9.140625" style="85"/>
    <col min="13057" max="13057" width="15.5703125" style="85" customWidth="1"/>
    <col min="13058" max="13058" width="9.42578125" style="85" customWidth="1"/>
    <col min="13059" max="13059" width="17" style="85" customWidth="1"/>
    <col min="13060" max="13061" width="16.140625" style="85" customWidth="1"/>
    <col min="13062" max="13062" width="14.5703125" style="85" customWidth="1"/>
    <col min="13063" max="13063" width="12.42578125" style="85" customWidth="1"/>
    <col min="13064" max="13064" width="12.85546875" style="85" customWidth="1"/>
    <col min="13065" max="13065" width="10.7109375" style="85" customWidth="1"/>
    <col min="13066" max="13067" width="10.140625" style="85" customWidth="1"/>
    <col min="13068" max="13068" width="15.85546875" style="85" customWidth="1"/>
    <col min="13069" max="13312" width="9.140625" style="85"/>
    <col min="13313" max="13313" width="15.5703125" style="85" customWidth="1"/>
    <col min="13314" max="13314" width="9.42578125" style="85" customWidth="1"/>
    <col min="13315" max="13315" width="17" style="85" customWidth="1"/>
    <col min="13316" max="13317" width="16.140625" style="85" customWidth="1"/>
    <col min="13318" max="13318" width="14.5703125" style="85" customWidth="1"/>
    <col min="13319" max="13319" width="12.42578125" style="85" customWidth="1"/>
    <col min="13320" max="13320" width="12.85546875" style="85" customWidth="1"/>
    <col min="13321" max="13321" width="10.7109375" style="85" customWidth="1"/>
    <col min="13322" max="13323" width="10.140625" style="85" customWidth="1"/>
    <col min="13324" max="13324" width="15.85546875" style="85" customWidth="1"/>
    <col min="13325" max="13568" width="9.140625" style="85"/>
    <col min="13569" max="13569" width="15.5703125" style="85" customWidth="1"/>
    <col min="13570" max="13570" width="9.42578125" style="85" customWidth="1"/>
    <col min="13571" max="13571" width="17" style="85" customWidth="1"/>
    <col min="13572" max="13573" width="16.140625" style="85" customWidth="1"/>
    <col min="13574" max="13574" width="14.5703125" style="85" customWidth="1"/>
    <col min="13575" max="13575" width="12.42578125" style="85" customWidth="1"/>
    <col min="13576" max="13576" width="12.85546875" style="85" customWidth="1"/>
    <col min="13577" max="13577" width="10.7109375" style="85" customWidth="1"/>
    <col min="13578" max="13579" width="10.140625" style="85" customWidth="1"/>
    <col min="13580" max="13580" width="15.85546875" style="85" customWidth="1"/>
    <col min="13581" max="13824" width="9.140625" style="85"/>
    <col min="13825" max="13825" width="15.5703125" style="85" customWidth="1"/>
    <col min="13826" max="13826" width="9.42578125" style="85" customWidth="1"/>
    <col min="13827" max="13827" width="17" style="85" customWidth="1"/>
    <col min="13828" max="13829" width="16.140625" style="85" customWidth="1"/>
    <col min="13830" max="13830" width="14.5703125" style="85" customWidth="1"/>
    <col min="13831" max="13831" width="12.42578125" style="85" customWidth="1"/>
    <col min="13832" max="13832" width="12.85546875" style="85" customWidth="1"/>
    <col min="13833" max="13833" width="10.7109375" style="85" customWidth="1"/>
    <col min="13834" max="13835" width="10.140625" style="85" customWidth="1"/>
    <col min="13836" max="13836" width="15.85546875" style="85" customWidth="1"/>
    <col min="13837" max="14080" width="9.140625" style="85"/>
    <col min="14081" max="14081" width="15.5703125" style="85" customWidth="1"/>
    <col min="14082" max="14082" width="9.42578125" style="85" customWidth="1"/>
    <col min="14083" max="14083" width="17" style="85" customWidth="1"/>
    <col min="14084" max="14085" width="16.140625" style="85" customWidth="1"/>
    <col min="14086" max="14086" width="14.5703125" style="85" customWidth="1"/>
    <col min="14087" max="14087" width="12.42578125" style="85" customWidth="1"/>
    <col min="14088" max="14088" width="12.85546875" style="85" customWidth="1"/>
    <col min="14089" max="14089" width="10.7109375" style="85" customWidth="1"/>
    <col min="14090" max="14091" width="10.140625" style="85" customWidth="1"/>
    <col min="14092" max="14092" width="15.85546875" style="85" customWidth="1"/>
    <col min="14093" max="14336" width="9.140625" style="85"/>
    <col min="14337" max="14337" width="15.5703125" style="85" customWidth="1"/>
    <col min="14338" max="14338" width="9.42578125" style="85" customWidth="1"/>
    <col min="14339" max="14339" width="17" style="85" customWidth="1"/>
    <col min="14340" max="14341" width="16.140625" style="85" customWidth="1"/>
    <col min="14342" max="14342" width="14.5703125" style="85" customWidth="1"/>
    <col min="14343" max="14343" width="12.42578125" style="85" customWidth="1"/>
    <col min="14344" max="14344" width="12.85546875" style="85" customWidth="1"/>
    <col min="14345" max="14345" width="10.7109375" style="85" customWidth="1"/>
    <col min="14346" max="14347" width="10.140625" style="85" customWidth="1"/>
    <col min="14348" max="14348" width="15.85546875" style="85" customWidth="1"/>
    <col min="14349" max="14592" width="9.140625" style="85"/>
    <col min="14593" max="14593" width="15.5703125" style="85" customWidth="1"/>
    <col min="14594" max="14594" width="9.42578125" style="85" customWidth="1"/>
    <col min="14595" max="14595" width="17" style="85" customWidth="1"/>
    <col min="14596" max="14597" width="16.140625" style="85" customWidth="1"/>
    <col min="14598" max="14598" width="14.5703125" style="85" customWidth="1"/>
    <col min="14599" max="14599" width="12.42578125" style="85" customWidth="1"/>
    <col min="14600" max="14600" width="12.85546875" style="85" customWidth="1"/>
    <col min="14601" max="14601" width="10.7109375" style="85" customWidth="1"/>
    <col min="14602" max="14603" width="10.140625" style="85" customWidth="1"/>
    <col min="14604" max="14604" width="15.85546875" style="85" customWidth="1"/>
    <col min="14605" max="14848" width="9.140625" style="85"/>
    <col min="14849" max="14849" width="15.5703125" style="85" customWidth="1"/>
    <col min="14850" max="14850" width="9.42578125" style="85" customWidth="1"/>
    <col min="14851" max="14851" width="17" style="85" customWidth="1"/>
    <col min="14852" max="14853" width="16.140625" style="85" customWidth="1"/>
    <col min="14854" max="14854" width="14.5703125" style="85" customWidth="1"/>
    <col min="14855" max="14855" width="12.42578125" style="85" customWidth="1"/>
    <col min="14856" max="14856" width="12.85546875" style="85" customWidth="1"/>
    <col min="14857" max="14857" width="10.7109375" style="85" customWidth="1"/>
    <col min="14858" max="14859" width="10.140625" style="85" customWidth="1"/>
    <col min="14860" max="14860" width="15.85546875" style="85" customWidth="1"/>
    <col min="14861" max="15104" width="9.140625" style="85"/>
    <col min="15105" max="15105" width="15.5703125" style="85" customWidth="1"/>
    <col min="15106" max="15106" width="9.42578125" style="85" customWidth="1"/>
    <col min="15107" max="15107" width="17" style="85" customWidth="1"/>
    <col min="15108" max="15109" width="16.140625" style="85" customWidth="1"/>
    <col min="15110" max="15110" width="14.5703125" style="85" customWidth="1"/>
    <col min="15111" max="15111" width="12.42578125" style="85" customWidth="1"/>
    <col min="15112" max="15112" width="12.85546875" style="85" customWidth="1"/>
    <col min="15113" max="15113" width="10.7109375" style="85" customWidth="1"/>
    <col min="15114" max="15115" width="10.140625" style="85" customWidth="1"/>
    <col min="15116" max="15116" width="15.85546875" style="85" customWidth="1"/>
    <col min="15117" max="15360" width="9.140625" style="85"/>
    <col min="15361" max="15361" width="15.5703125" style="85" customWidth="1"/>
    <col min="15362" max="15362" width="9.42578125" style="85" customWidth="1"/>
    <col min="15363" max="15363" width="17" style="85" customWidth="1"/>
    <col min="15364" max="15365" width="16.140625" style="85" customWidth="1"/>
    <col min="15366" max="15366" width="14.5703125" style="85" customWidth="1"/>
    <col min="15367" max="15367" width="12.42578125" style="85" customWidth="1"/>
    <col min="15368" max="15368" width="12.85546875" style="85" customWidth="1"/>
    <col min="15369" max="15369" width="10.7109375" style="85" customWidth="1"/>
    <col min="15370" max="15371" width="10.140625" style="85" customWidth="1"/>
    <col min="15372" max="15372" width="15.85546875" style="85" customWidth="1"/>
    <col min="15373" max="15616" width="9.140625" style="85"/>
    <col min="15617" max="15617" width="15.5703125" style="85" customWidth="1"/>
    <col min="15618" max="15618" width="9.42578125" style="85" customWidth="1"/>
    <col min="15619" max="15619" width="17" style="85" customWidth="1"/>
    <col min="15620" max="15621" width="16.140625" style="85" customWidth="1"/>
    <col min="15622" max="15622" width="14.5703125" style="85" customWidth="1"/>
    <col min="15623" max="15623" width="12.42578125" style="85" customWidth="1"/>
    <col min="15624" max="15624" width="12.85546875" style="85" customWidth="1"/>
    <col min="15625" max="15625" width="10.7109375" style="85" customWidth="1"/>
    <col min="15626" max="15627" width="10.140625" style="85" customWidth="1"/>
    <col min="15628" max="15628" width="15.85546875" style="85" customWidth="1"/>
    <col min="15629" max="15872" width="9.140625" style="85"/>
    <col min="15873" max="15873" width="15.5703125" style="85" customWidth="1"/>
    <col min="15874" max="15874" width="9.42578125" style="85" customWidth="1"/>
    <col min="15875" max="15875" width="17" style="85" customWidth="1"/>
    <col min="15876" max="15877" width="16.140625" style="85" customWidth="1"/>
    <col min="15878" max="15878" width="14.5703125" style="85" customWidth="1"/>
    <col min="15879" max="15879" width="12.42578125" style="85" customWidth="1"/>
    <col min="15880" max="15880" width="12.85546875" style="85" customWidth="1"/>
    <col min="15881" max="15881" width="10.7109375" style="85" customWidth="1"/>
    <col min="15882" max="15883" width="10.140625" style="85" customWidth="1"/>
    <col min="15884" max="15884" width="15.85546875" style="85" customWidth="1"/>
    <col min="15885" max="16128" width="9.140625" style="85"/>
    <col min="16129" max="16129" width="15.5703125" style="85" customWidth="1"/>
    <col min="16130" max="16130" width="9.42578125" style="85" customWidth="1"/>
    <col min="16131" max="16131" width="17" style="85" customWidth="1"/>
    <col min="16132" max="16133" width="16.140625" style="85" customWidth="1"/>
    <col min="16134" max="16134" width="14.5703125" style="85" customWidth="1"/>
    <col min="16135" max="16135" width="12.42578125" style="85" customWidth="1"/>
    <col min="16136" max="16136" width="12.85546875" style="85" customWidth="1"/>
    <col min="16137" max="16137" width="10.7109375" style="85" customWidth="1"/>
    <col min="16138" max="16139" width="10.140625" style="85" customWidth="1"/>
    <col min="16140" max="16140" width="15.85546875" style="85" customWidth="1"/>
    <col min="16141" max="16384" width="9.140625" style="85"/>
  </cols>
  <sheetData>
    <row r="1" spans="1:12" ht="30.75" customHeight="1" thickBot="1" x14ac:dyDescent="0.25">
      <c r="A1" s="238" t="s">
        <v>77</v>
      </c>
      <c r="B1" s="238"/>
      <c r="C1" s="238"/>
      <c r="D1" s="238"/>
      <c r="E1" s="238"/>
      <c r="F1" s="238"/>
      <c r="G1" s="238"/>
    </row>
    <row r="2" spans="1:12" s="91" customFormat="1" ht="50.25" customHeight="1" x14ac:dyDescent="0.2">
      <c r="A2" s="86" t="s">
        <v>78</v>
      </c>
      <c r="B2" s="87" t="s">
        <v>79</v>
      </c>
      <c r="C2" s="88" t="s">
        <v>80</v>
      </c>
      <c r="D2" s="88" t="s">
        <v>81</v>
      </c>
      <c r="E2" s="88"/>
      <c r="F2" s="88" t="s">
        <v>82</v>
      </c>
      <c r="G2" s="88" t="s">
        <v>83</v>
      </c>
      <c r="H2" s="88" t="s">
        <v>84</v>
      </c>
      <c r="I2" s="88" t="s">
        <v>85</v>
      </c>
      <c r="J2" s="88" t="s">
        <v>86</v>
      </c>
      <c r="K2" s="89" t="s">
        <v>87</v>
      </c>
      <c r="L2" s="90" t="s">
        <v>88</v>
      </c>
    </row>
    <row r="3" spans="1:12" x14ac:dyDescent="0.2">
      <c r="A3" s="98">
        <v>720</v>
      </c>
      <c r="B3" s="99">
        <v>1000</v>
      </c>
      <c r="C3" s="97">
        <f t="shared" ref="C3" si="0">A3*2/3*3.14</f>
        <v>1507.2</v>
      </c>
      <c r="D3" s="97">
        <f t="shared" ref="D3" si="1">A3*3.14</f>
        <v>2260.8000000000002</v>
      </c>
      <c r="E3" s="97"/>
      <c r="F3" s="97">
        <f t="shared" ref="F3" si="2">((2*3.14*(B3/2))/4)+400</f>
        <v>1185</v>
      </c>
      <c r="G3" s="94">
        <f t="shared" ref="G3" si="3">((2*3.14*(B3+(A3/2)/2))/4)+400</f>
        <v>2252.6000000000004</v>
      </c>
      <c r="H3" s="94">
        <f t="shared" ref="H3" si="4">((F3*2+G3)/3)</f>
        <v>1540.8666666666668</v>
      </c>
      <c r="I3" s="95">
        <v>2</v>
      </c>
      <c r="J3" s="96">
        <f t="shared" ref="J3" si="5">C3*H3/10000</f>
        <v>232.23942400000001</v>
      </c>
      <c r="K3" s="97">
        <f t="shared" ref="K3" si="6">D3*H3/10000</f>
        <v>348.35913600000003</v>
      </c>
      <c r="L3" s="97">
        <f t="shared" ref="L3" si="7">SUM(J3*I3)</f>
        <v>464.47884800000003</v>
      </c>
    </row>
    <row r="4" spans="1:12" x14ac:dyDescent="0.2">
      <c r="A4" s="92">
        <v>630</v>
      </c>
      <c r="B4" s="93">
        <v>900</v>
      </c>
      <c r="C4" s="94">
        <f t="shared" ref="C4:C11" si="8">A4*2/3*3.14</f>
        <v>1318.8</v>
      </c>
      <c r="D4" s="94">
        <f t="shared" ref="D4:D11" si="9">A4*3.14</f>
        <v>1978.2</v>
      </c>
      <c r="E4" s="94"/>
      <c r="F4" s="94">
        <f t="shared" ref="F4:F11" si="10">((2*3.14*(B4/2))/4)+400</f>
        <v>1106.5</v>
      </c>
      <c r="G4" s="94">
        <f t="shared" ref="G4:G11" si="11">((2*3.14*(B4+(A4/2)/2))/4)+400</f>
        <v>2060.2750000000001</v>
      </c>
      <c r="H4" s="94">
        <f t="shared" ref="H4:H11" si="12">((F4*2+G4)/3)</f>
        <v>1424.425</v>
      </c>
      <c r="I4" s="95">
        <v>1</v>
      </c>
      <c r="J4" s="96">
        <f t="shared" ref="J4:J11" si="13">C4*H4/10000</f>
        <v>187.85316900000001</v>
      </c>
      <c r="K4" s="97">
        <f t="shared" ref="K4:K11" si="14">D4*H4/10000</f>
        <v>281.77975350000003</v>
      </c>
      <c r="L4" s="97">
        <f t="shared" ref="L4:L11" si="15">SUM(J4*I4)</f>
        <v>187.85316900000001</v>
      </c>
    </row>
    <row r="5" spans="1:12" x14ac:dyDescent="0.2">
      <c r="A5" s="92">
        <v>530</v>
      </c>
      <c r="B5" s="93">
        <v>750</v>
      </c>
      <c r="C5" s="94">
        <f t="shared" si="8"/>
        <v>1109.4666666666667</v>
      </c>
      <c r="D5" s="94">
        <f t="shared" si="9"/>
        <v>1664.2</v>
      </c>
      <c r="E5" s="94"/>
      <c r="F5" s="94">
        <f t="shared" si="10"/>
        <v>988.75</v>
      </c>
      <c r="G5" s="94">
        <f t="shared" si="11"/>
        <v>1785.5250000000001</v>
      </c>
      <c r="H5" s="94">
        <f t="shared" si="12"/>
        <v>1254.3416666666667</v>
      </c>
      <c r="I5" s="95">
        <v>9</v>
      </c>
      <c r="J5" s="96">
        <f t="shared" si="13"/>
        <v>139.16502677777777</v>
      </c>
      <c r="K5" s="97">
        <f t="shared" si="14"/>
        <v>208.74754016666668</v>
      </c>
      <c r="L5" s="97">
        <f t="shared" si="15"/>
        <v>1252.4852409999999</v>
      </c>
    </row>
    <row r="6" spans="1:12" x14ac:dyDescent="0.2">
      <c r="A6" s="98">
        <v>426</v>
      </c>
      <c r="B6" s="99">
        <v>600</v>
      </c>
      <c r="C6" s="97">
        <f t="shared" si="8"/>
        <v>891.76</v>
      </c>
      <c r="D6" s="97">
        <f t="shared" si="9"/>
        <v>1337.64</v>
      </c>
      <c r="E6" s="97"/>
      <c r="F6" s="97">
        <f t="shared" si="10"/>
        <v>871</v>
      </c>
      <c r="G6" s="94">
        <f t="shared" si="11"/>
        <v>1509.2050000000002</v>
      </c>
      <c r="H6" s="94">
        <f t="shared" si="12"/>
        <v>1083.7349999999999</v>
      </c>
      <c r="I6" s="95">
        <v>0</v>
      </c>
      <c r="J6" s="96">
        <f t="shared" si="13"/>
        <v>96.643152360000002</v>
      </c>
      <c r="K6" s="97">
        <f t="shared" si="14"/>
        <v>144.96472853999998</v>
      </c>
      <c r="L6" s="97">
        <f t="shared" si="15"/>
        <v>0</v>
      </c>
    </row>
    <row r="7" spans="1:12" x14ac:dyDescent="0.2">
      <c r="A7" s="98">
        <v>325</v>
      </c>
      <c r="B7" s="99">
        <v>450</v>
      </c>
      <c r="C7" s="97">
        <f t="shared" si="8"/>
        <v>680.33333333333337</v>
      </c>
      <c r="D7" s="97">
        <f t="shared" si="9"/>
        <v>1020.5</v>
      </c>
      <c r="E7" s="97"/>
      <c r="F7" s="97">
        <f t="shared" si="10"/>
        <v>753.25</v>
      </c>
      <c r="G7" s="94">
        <f t="shared" si="11"/>
        <v>1234.0625</v>
      </c>
      <c r="H7" s="94">
        <f t="shared" si="12"/>
        <v>913.52083333333337</v>
      </c>
      <c r="I7" s="95">
        <v>0</v>
      </c>
      <c r="J7" s="96">
        <f t="shared" si="13"/>
        <v>62.149867361111113</v>
      </c>
      <c r="K7" s="97">
        <f t="shared" si="14"/>
        <v>93.22480104166668</v>
      </c>
      <c r="L7" s="97">
        <f t="shared" si="15"/>
        <v>0</v>
      </c>
    </row>
    <row r="8" spans="1:12" x14ac:dyDescent="0.2">
      <c r="A8" s="98">
        <v>273</v>
      </c>
      <c r="B8" s="99">
        <v>375</v>
      </c>
      <c r="C8" s="97">
        <f t="shared" si="8"/>
        <v>571.48</v>
      </c>
      <c r="D8" s="97">
        <f t="shared" si="9"/>
        <v>857.22</v>
      </c>
      <c r="E8" s="97"/>
      <c r="F8" s="97">
        <f t="shared" si="10"/>
        <v>694.375</v>
      </c>
      <c r="G8" s="94">
        <f t="shared" si="11"/>
        <v>1095.9025000000001</v>
      </c>
      <c r="H8" s="94">
        <f t="shared" si="12"/>
        <v>828.21750000000009</v>
      </c>
      <c r="I8" s="95">
        <v>0</v>
      </c>
      <c r="J8" s="96">
        <f t="shared" si="13"/>
        <v>47.330973690000008</v>
      </c>
      <c r="K8" s="97">
        <f t="shared" si="14"/>
        <v>70.996460535000011</v>
      </c>
      <c r="L8" s="97">
        <f t="shared" si="15"/>
        <v>0</v>
      </c>
    </row>
    <row r="9" spans="1:12" x14ac:dyDescent="0.2">
      <c r="A9" s="98">
        <v>219</v>
      </c>
      <c r="B9" s="99">
        <v>300</v>
      </c>
      <c r="C9" s="97">
        <f t="shared" si="8"/>
        <v>458.44</v>
      </c>
      <c r="D9" s="97">
        <f t="shared" si="9"/>
        <v>687.66000000000008</v>
      </c>
      <c r="E9" s="97"/>
      <c r="F9" s="97">
        <f t="shared" si="10"/>
        <v>635.5</v>
      </c>
      <c r="G9" s="94">
        <f t="shared" si="11"/>
        <v>956.95749999999998</v>
      </c>
      <c r="H9" s="94">
        <f t="shared" si="12"/>
        <v>742.65250000000003</v>
      </c>
      <c r="I9" s="95">
        <v>0</v>
      </c>
      <c r="J9" s="96">
        <f t="shared" si="13"/>
        <v>34.046161210000001</v>
      </c>
      <c r="K9" s="97">
        <f t="shared" si="14"/>
        <v>51.069241815000012</v>
      </c>
      <c r="L9" s="97">
        <f t="shared" si="15"/>
        <v>0</v>
      </c>
    </row>
    <row r="10" spans="1:12" x14ac:dyDescent="0.2">
      <c r="A10" s="98">
        <v>159</v>
      </c>
      <c r="B10" s="99">
        <v>225</v>
      </c>
      <c r="C10" s="97">
        <f t="shared" si="8"/>
        <v>332.84000000000003</v>
      </c>
      <c r="D10" s="97">
        <f t="shared" si="9"/>
        <v>499.26000000000005</v>
      </c>
      <c r="E10" s="97"/>
      <c r="F10" s="97">
        <f t="shared" si="10"/>
        <v>576.625</v>
      </c>
      <c r="G10" s="94">
        <f t="shared" si="11"/>
        <v>815.65750000000003</v>
      </c>
      <c r="H10" s="94">
        <f t="shared" si="12"/>
        <v>656.30250000000001</v>
      </c>
      <c r="I10" s="95">
        <v>0</v>
      </c>
      <c r="J10" s="96">
        <f t="shared" si="13"/>
        <v>21.844372410000002</v>
      </c>
      <c r="K10" s="97">
        <f t="shared" si="14"/>
        <v>32.766558615000008</v>
      </c>
      <c r="L10" s="97">
        <f t="shared" si="15"/>
        <v>0</v>
      </c>
    </row>
    <row r="11" spans="1:12" x14ac:dyDescent="0.2">
      <c r="A11" s="98">
        <v>133</v>
      </c>
      <c r="B11" s="99">
        <v>190</v>
      </c>
      <c r="C11" s="97">
        <f t="shared" si="8"/>
        <v>278.41333333333336</v>
      </c>
      <c r="D11" s="97">
        <f t="shared" si="9"/>
        <v>417.62</v>
      </c>
      <c r="E11" s="97"/>
      <c r="F11" s="97">
        <f t="shared" si="10"/>
        <v>549.15</v>
      </c>
      <c r="G11" s="94">
        <f t="shared" si="11"/>
        <v>750.50250000000005</v>
      </c>
      <c r="H11" s="94">
        <f t="shared" si="12"/>
        <v>616.26750000000004</v>
      </c>
      <c r="I11" s="95">
        <v>0</v>
      </c>
      <c r="J11" s="96">
        <f t="shared" si="13"/>
        <v>17.157708890000002</v>
      </c>
      <c r="K11" s="97">
        <f t="shared" si="14"/>
        <v>25.736563335000003</v>
      </c>
      <c r="L11" s="97">
        <f t="shared" si="15"/>
        <v>0</v>
      </c>
    </row>
    <row r="12" spans="1:12" x14ac:dyDescent="0.2">
      <c r="A12" s="100"/>
      <c r="B12" s="101"/>
      <c r="C12" s="102"/>
      <c r="D12" s="102"/>
      <c r="E12" s="102"/>
      <c r="F12" s="102"/>
      <c r="G12" s="102"/>
      <c r="H12" s="102"/>
      <c r="I12" s="102"/>
      <c r="J12" s="102"/>
      <c r="K12" s="102"/>
      <c r="L12" s="103">
        <f>SUM(L3:L11)</f>
        <v>1904.817258</v>
      </c>
    </row>
    <row r="13" spans="1:12" x14ac:dyDescent="0.2">
      <c r="A13" s="100"/>
      <c r="B13" s="101"/>
      <c r="C13" s="102"/>
      <c r="D13" s="102"/>
      <c r="E13" s="102"/>
      <c r="F13" s="102"/>
      <c r="G13" s="102"/>
      <c r="H13" s="102"/>
      <c r="I13" s="102"/>
      <c r="J13" s="102"/>
      <c r="K13" s="102"/>
      <c r="L13" s="104"/>
    </row>
    <row r="14" spans="1:12" x14ac:dyDescent="0.2">
      <c r="A14" s="238" t="s">
        <v>96</v>
      </c>
      <c r="B14" s="238"/>
      <c r="C14" s="238"/>
      <c r="D14" s="238"/>
      <c r="E14" s="238"/>
      <c r="F14" s="238"/>
      <c r="G14" s="238"/>
    </row>
    <row r="15" spans="1:12" x14ac:dyDescent="0.2">
      <c r="A15" s="238"/>
      <c r="B15" s="238"/>
      <c r="C15" s="238"/>
      <c r="D15" s="238"/>
      <c r="E15" s="238"/>
      <c r="F15" s="238"/>
      <c r="G15" s="238"/>
    </row>
    <row r="16" spans="1:12" ht="13.5" thickBot="1" x14ac:dyDescent="0.25">
      <c r="A16" s="238"/>
      <c r="B16" s="238"/>
      <c r="C16" s="238"/>
      <c r="D16" s="238"/>
      <c r="E16" s="238"/>
      <c r="F16" s="238"/>
      <c r="G16" s="238"/>
    </row>
    <row r="17" spans="1:12" ht="45" x14ac:dyDescent="0.2">
      <c r="A17" s="86" t="s">
        <v>90</v>
      </c>
      <c r="B17" s="87" t="s">
        <v>91</v>
      </c>
      <c r="C17" s="88" t="s">
        <v>92</v>
      </c>
      <c r="D17" s="88" t="s">
        <v>93</v>
      </c>
      <c r="E17" s="88" t="s">
        <v>97</v>
      </c>
      <c r="F17" s="88" t="s">
        <v>94</v>
      </c>
      <c r="G17" s="88" t="s">
        <v>95</v>
      </c>
      <c r="H17" s="108" t="s">
        <v>88</v>
      </c>
    </row>
    <row r="18" spans="1:12" x14ac:dyDescent="0.2">
      <c r="A18" s="92">
        <v>1020</v>
      </c>
      <c r="B18" s="93">
        <v>12</v>
      </c>
      <c r="C18" s="107">
        <f>B18*2.5+40</f>
        <v>70</v>
      </c>
      <c r="D18" s="94">
        <f>PI()*(A18)</f>
        <v>3204.424506661589</v>
      </c>
      <c r="E18" s="94">
        <v>0</v>
      </c>
      <c r="F18" s="109">
        <f>D18*(C18*2)/10000</f>
        <v>44.861943093262248</v>
      </c>
      <c r="G18" s="110"/>
      <c r="H18" s="94">
        <f>SUM(E18*F18)</f>
        <v>0</v>
      </c>
    </row>
    <row r="19" spans="1:12" x14ac:dyDescent="0.2">
      <c r="A19" s="92">
        <v>820</v>
      </c>
      <c r="B19" s="93">
        <v>11</v>
      </c>
      <c r="C19" s="107">
        <f>B19*2.5+40</f>
        <v>67.5</v>
      </c>
      <c r="D19" s="94">
        <f>PI()*(A19)</f>
        <v>2576.1059759436303</v>
      </c>
      <c r="E19" s="94">
        <v>20</v>
      </c>
      <c r="F19" s="109">
        <f>D19*(C19*2)/10000</f>
        <v>34.77743067523901</v>
      </c>
      <c r="G19" s="110"/>
      <c r="H19" s="94">
        <f>SUM(E19*F19)</f>
        <v>695.54861350478018</v>
      </c>
    </row>
    <row r="20" spans="1:12" x14ac:dyDescent="0.2">
      <c r="A20" s="92">
        <v>720</v>
      </c>
      <c r="B20" s="93">
        <v>10</v>
      </c>
      <c r="C20" s="107">
        <f>B20*2.5+40</f>
        <v>65</v>
      </c>
      <c r="D20" s="94">
        <f>PI()*(A20)</f>
        <v>2261.9467105846511</v>
      </c>
      <c r="E20" s="94">
        <v>10</v>
      </c>
      <c r="F20" s="109">
        <f>D20*(C20*2)/10000</f>
        <v>29.405307237600464</v>
      </c>
      <c r="G20" s="110"/>
      <c r="H20" s="94">
        <f>SUM(E20*F20)</f>
        <v>294.05307237600465</v>
      </c>
    </row>
    <row r="21" spans="1:12" x14ac:dyDescent="0.2">
      <c r="A21" s="92">
        <v>0</v>
      </c>
      <c r="B21" s="93">
        <v>11</v>
      </c>
      <c r="C21" s="107">
        <f>B21*2.5+40</f>
        <v>67.5</v>
      </c>
      <c r="D21" s="94">
        <f>PI()*(A21)</f>
        <v>0</v>
      </c>
      <c r="E21" s="94">
        <v>0</v>
      </c>
      <c r="F21" s="109">
        <f>D21*(C21*2)/10000</f>
        <v>0</v>
      </c>
      <c r="G21" s="110"/>
      <c r="H21" s="94">
        <f>SUM(E21*F21)</f>
        <v>0</v>
      </c>
    </row>
    <row r="22" spans="1:12" x14ac:dyDescent="0.2">
      <c r="H22" s="111">
        <f>SUM(H18:H21)</f>
        <v>989.60168588078477</v>
      </c>
    </row>
    <row r="23" spans="1:12" x14ac:dyDescent="0.2">
      <c r="A23" s="100"/>
      <c r="B23" s="101"/>
      <c r="C23" s="102"/>
      <c r="D23" s="102"/>
      <c r="E23" s="102"/>
      <c r="F23" s="102"/>
      <c r="G23" s="102"/>
      <c r="H23" s="102"/>
      <c r="I23" s="102"/>
      <c r="J23" s="102"/>
      <c r="K23" s="102"/>
      <c r="L23" s="104"/>
    </row>
    <row r="24" spans="1:12" hidden="1" x14ac:dyDescent="0.2">
      <c r="A24" s="238" t="s">
        <v>89</v>
      </c>
      <c r="B24" s="238"/>
      <c r="C24" s="238"/>
      <c r="D24" s="238"/>
      <c r="E24" s="238"/>
      <c r="F24" s="238"/>
      <c r="G24" s="238"/>
    </row>
    <row r="25" spans="1:12" hidden="1" x14ac:dyDescent="0.2">
      <c r="A25" s="238"/>
      <c r="B25" s="238"/>
      <c r="C25" s="238"/>
      <c r="D25" s="238"/>
      <c r="E25" s="238"/>
      <c r="F25" s="238"/>
      <c r="G25" s="238"/>
    </row>
    <row r="26" spans="1:12" hidden="1" x14ac:dyDescent="0.2">
      <c r="A26" s="238"/>
      <c r="B26" s="238"/>
      <c r="C26" s="238"/>
      <c r="D26" s="238"/>
      <c r="E26" s="238"/>
      <c r="F26" s="238"/>
      <c r="G26" s="238"/>
    </row>
    <row r="27" spans="1:12" s="91" customFormat="1" ht="47.25" hidden="1" customHeight="1" x14ac:dyDescent="0.2">
      <c r="A27" s="86" t="s">
        <v>90</v>
      </c>
      <c r="B27" s="87" t="s">
        <v>91</v>
      </c>
      <c r="C27" s="88" t="s">
        <v>92</v>
      </c>
      <c r="D27" s="88" t="s">
        <v>93</v>
      </c>
      <c r="E27" s="88"/>
      <c r="F27" s="88" t="s">
        <v>94</v>
      </c>
      <c r="G27" s="105" t="s">
        <v>95</v>
      </c>
      <c r="H27" s="106"/>
      <c r="I27" s="106"/>
    </row>
    <row r="28" spans="1:12" hidden="1" x14ac:dyDescent="0.2">
      <c r="A28" s="92">
        <v>133</v>
      </c>
      <c r="B28" s="93">
        <v>10</v>
      </c>
      <c r="C28" s="107">
        <v>40</v>
      </c>
      <c r="D28" s="94">
        <f t="shared" ref="D28:D52" si="16">PI()*(A28)</f>
        <v>417.83182292744249</v>
      </c>
      <c r="E28" s="94"/>
      <c r="F28" s="94">
        <f t="shared" ref="F28:F52" si="17">D28*(B28+C28*2)/10000</f>
        <v>3.7604864063469825</v>
      </c>
      <c r="G28" s="94">
        <f>((((A28+40)*PI()/2)^2-(A28/2*PI())^2)+PI()*A28*(20+B28))/10000</f>
        <v>4.27359441551567</v>
      </c>
    </row>
    <row r="29" spans="1:12" hidden="1" x14ac:dyDescent="0.2">
      <c r="A29" s="92">
        <v>133</v>
      </c>
      <c r="B29" s="93">
        <v>15</v>
      </c>
      <c r="C29" s="107">
        <v>40</v>
      </c>
      <c r="D29" s="94">
        <f t="shared" si="16"/>
        <v>417.83182292744249</v>
      </c>
      <c r="E29" s="94"/>
      <c r="F29" s="94">
        <f t="shared" si="17"/>
        <v>3.9694023178107041</v>
      </c>
      <c r="G29" s="94">
        <f t="shared" ref="G29:G52" si="18">((((A29+40)*PI()/2)^2-(A29/2*PI())^2)+PI()*A29*(20+B29))/10000</f>
        <v>4.4825103269793916</v>
      </c>
    </row>
    <row r="30" spans="1:12" hidden="1" x14ac:dyDescent="0.2">
      <c r="A30" s="92">
        <v>133</v>
      </c>
      <c r="B30" s="93">
        <v>13</v>
      </c>
      <c r="C30" s="107">
        <v>40</v>
      </c>
      <c r="D30" s="94">
        <f t="shared" si="16"/>
        <v>417.83182292744249</v>
      </c>
      <c r="E30" s="94"/>
      <c r="F30" s="94">
        <f t="shared" si="17"/>
        <v>3.8858359532252149</v>
      </c>
      <c r="G30" s="94">
        <f t="shared" si="18"/>
        <v>4.3989439623939033</v>
      </c>
    </row>
    <row r="31" spans="1:12" hidden="1" x14ac:dyDescent="0.2">
      <c r="A31" s="92">
        <v>194</v>
      </c>
      <c r="B31" s="93">
        <v>15</v>
      </c>
      <c r="C31" s="107">
        <v>40</v>
      </c>
      <c r="D31" s="94">
        <f t="shared" si="16"/>
        <v>609.46897479641984</v>
      </c>
      <c r="E31" s="94"/>
      <c r="F31" s="94">
        <f t="shared" si="17"/>
        <v>5.7899552605659883</v>
      </c>
      <c r="G31" s="94">
        <f t="shared" si="18"/>
        <v>6.3573320954537147</v>
      </c>
      <c r="H31" s="85"/>
      <c r="I31" s="85"/>
    </row>
    <row r="32" spans="1:12" hidden="1" x14ac:dyDescent="0.2">
      <c r="A32" s="92">
        <v>159</v>
      </c>
      <c r="B32" s="93">
        <v>13</v>
      </c>
      <c r="C32" s="107">
        <v>40</v>
      </c>
      <c r="D32" s="94">
        <f t="shared" si="16"/>
        <v>499.51323192077712</v>
      </c>
      <c r="E32" s="94"/>
      <c r="F32" s="94">
        <f t="shared" si="17"/>
        <v>4.645473056863227</v>
      </c>
      <c r="G32" s="94">
        <f t="shared" si="18"/>
        <v>5.1817120409285549</v>
      </c>
      <c r="H32" s="85"/>
      <c r="I32" s="85"/>
    </row>
    <row r="33" spans="1:9" hidden="1" x14ac:dyDescent="0.2">
      <c r="A33" s="92">
        <v>159</v>
      </c>
      <c r="B33" s="93">
        <v>17</v>
      </c>
      <c r="C33" s="107">
        <v>40</v>
      </c>
      <c r="D33" s="94">
        <f t="shared" si="16"/>
        <v>499.51323192077712</v>
      </c>
      <c r="E33" s="94"/>
      <c r="F33" s="94">
        <f t="shared" si="17"/>
        <v>4.8452783496315384</v>
      </c>
      <c r="G33" s="94">
        <f t="shared" si="18"/>
        <v>5.3815173336968654</v>
      </c>
      <c r="H33" s="85"/>
      <c r="I33" s="85"/>
    </row>
    <row r="34" spans="1:9" hidden="1" x14ac:dyDescent="0.2">
      <c r="A34" s="92">
        <v>159</v>
      </c>
      <c r="B34" s="93">
        <v>20</v>
      </c>
      <c r="C34" s="107">
        <v>40</v>
      </c>
      <c r="D34" s="94">
        <f t="shared" si="16"/>
        <v>499.51323192077712</v>
      </c>
      <c r="E34" s="94"/>
      <c r="F34" s="94">
        <f t="shared" si="17"/>
        <v>4.9951323192077712</v>
      </c>
      <c r="G34" s="94">
        <f t="shared" si="18"/>
        <v>5.5313713032730982</v>
      </c>
      <c r="H34" s="85"/>
      <c r="I34" s="85"/>
    </row>
    <row r="35" spans="1:9" hidden="1" x14ac:dyDescent="0.2">
      <c r="A35" s="92">
        <v>159</v>
      </c>
      <c r="B35" s="93">
        <v>10</v>
      </c>
      <c r="C35" s="107">
        <v>40</v>
      </c>
      <c r="D35" s="94">
        <f t="shared" si="16"/>
        <v>499.51323192077712</v>
      </c>
      <c r="E35" s="94"/>
      <c r="F35" s="94">
        <f t="shared" si="17"/>
        <v>4.4956190872869941</v>
      </c>
      <c r="G35" s="94">
        <f t="shared" si="18"/>
        <v>5.031858071352322</v>
      </c>
      <c r="H35" s="85"/>
      <c r="I35" s="85"/>
    </row>
    <row r="36" spans="1:9" hidden="1" x14ac:dyDescent="0.2">
      <c r="A36" s="92">
        <v>219</v>
      </c>
      <c r="B36" s="93">
        <v>10</v>
      </c>
      <c r="C36" s="107">
        <v>40</v>
      </c>
      <c r="D36" s="94">
        <f t="shared" si="16"/>
        <v>688.00879113616475</v>
      </c>
      <c r="E36" s="94"/>
      <c r="F36" s="94">
        <f t="shared" si="17"/>
        <v>6.1920791202254826</v>
      </c>
      <c r="G36" s="94">
        <f t="shared" si="18"/>
        <v>6.7816972771292043</v>
      </c>
      <c r="H36" s="85"/>
      <c r="I36" s="85"/>
    </row>
    <row r="37" spans="1:9" hidden="1" x14ac:dyDescent="0.2">
      <c r="A37" s="92">
        <v>219</v>
      </c>
      <c r="B37" s="93">
        <v>10</v>
      </c>
      <c r="C37" s="107">
        <v>40</v>
      </c>
      <c r="D37" s="94">
        <f t="shared" si="16"/>
        <v>688.00879113616475</v>
      </c>
      <c r="E37" s="94"/>
      <c r="F37" s="94">
        <f t="shared" si="17"/>
        <v>6.1920791202254826</v>
      </c>
      <c r="G37" s="94">
        <f t="shared" si="18"/>
        <v>6.7816972771292043</v>
      </c>
      <c r="H37" s="85"/>
      <c r="I37" s="85"/>
    </row>
    <row r="38" spans="1:9" hidden="1" x14ac:dyDescent="0.2">
      <c r="A38" s="92">
        <v>219</v>
      </c>
      <c r="B38" s="93">
        <v>10</v>
      </c>
      <c r="C38" s="107">
        <v>40</v>
      </c>
      <c r="D38" s="94">
        <f t="shared" si="16"/>
        <v>688.00879113616475</v>
      </c>
      <c r="E38" s="94"/>
      <c r="F38" s="94">
        <f t="shared" si="17"/>
        <v>6.1920791202254826</v>
      </c>
      <c r="G38" s="94">
        <f t="shared" si="18"/>
        <v>6.7816972771292043</v>
      </c>
      <c r="H38" s="85"/>
      <c r="I38" s="85"/>
    </row>
    <row r="39" spans="1:9" hidden="1" x14ac:dyDescent="0.2">
      <c r="A39" s="92">
        <v>273</v>
      </c>
      <c r="B39" s="93">
        <v>10</v>
      </c>
      <c r="C39" s="107">
        <v>40</v>
      </c>
      <c r="D39" s="94">
        <f t="shared" si="16"/>
        <v>857.65479443001357</v>
      </c>
      <c r="E39" s="94"/>
      <c r="F39" s="94">
        <f t="shared" si="17"/>
        <v>7.7188931498701221</v>
      </c>
      <c r="G39" s="94">
        <f t="shared" si="18"/>
        <v>8.3565525623284014</v>
      </c>
      <c r="H39" s="85"/>
      <c r="I39" s="85"/>
    </row>
    <row r="40" spans="1:9" hidden="1" x14ac:dyDescent="0.2">
      <c r="A40" s="92">
        <v>273</v>
      </c>
      <c r="B40" s="93">
        <v>10</v>
      </c>
      <c r="C40" s="107">
        <v>40</v>
      </c>
      <c r="D40" s="94">
        <f t="shared" si="16"/>
        <v>857.65479443001357</v>
      </c>
      <c r="E40" s="94"/>
      <c r="F40" s="94">
        <f t="shared" si="17"/>
        <v>7.7188931498701221</v>
      </c>
      <c r="G40" s="94">
        <f t="shared" si="18"/>
        <v>8.3565525623284014</v>
      </c>
      <c r="H40" s="85"/>
      <c r="I40" s="85"/>
    </row>
    <row r="41" spans="1:9" hidden="1" x14ac:dyDescent="0.2">
      <c r="A41" s="92">
        <v>273</v>
      </c>
      <c r="B41" s="93">
        <v>10</v>
      </c>
      <c r="C41" s="107">
        <v>40</v>
      </c>
      <c r="D41" s="94">
        <f t="shared" si="16"/>
        <v>857.65479443001357</v>
      </c>
      <c r="E41" s="94"/>
      <c r="F41" s="94">
        <f t="shared" si="17"/>
        <v>7.7188931498701221</v>
      </c>
      <c r="G41" s="94">
        <f t="shared" si="18"/>
        <v>8.3565525623284014</v>
      </c>
      <c r="H41" s="85"/>
      <c r="I41" s="85"/>
    </row>
    <row r="42" spans="1:9" hidden="1" x14ac:dyDescent="0.2">
      <c r="A42" s="92">
        <v>325</v>
      </c>
      <c r="B42" s="93">
        <v>25</v>
      </c>
      <c r="C42" s="107">
        <v>40</v>
      </c>
      <c r="D42" s="94">
        <f t="shared" si="16"/>
        <v>1021.0176124166827</v>
      </c>
      <c r="E42" s="94"/>
      <c r="F42" s="94">
        <f t="shared" si="17"/>
        <v>10.720684930375169</v>
      </c>
      <c r="G42" s="94">
        <f t="shared" si="18"/>
        <v>11.404606292626738</v>
      </c>
      <c r="H42" s="85"/>
      <c r="I42" s="85"/>
    </row>
    <row r="43" spans="1:9" hidden="1" x14ac:dyDescent="0.2">
      <c r="A43" s="92">
        <v>325</v>
      </c>
      <c r="B43" s="93">
        <v>36</v>
      </c>
      <c r="C43" s="107">
        <v>40</v>
      </c>
      <c r="D43" s="94">
        <f t="shared" si="16"/>
        <v>1021.0176124166827</v>
      </c>
      <c r="E43" s="94"/>
      <c r="F43" s="94">
        <f t="shared" si="17"/>
        <v>11.843804304033519</v>
      </c>
      <c r="G43" s="94">
        <f t="shared" si="18"/>
        <v>12.527725666285091</v>
      </c>
      <c r="H43" s="85"/>
      <c r="I43" s="85"/>
    </row>
    <row r="44" spans="1:9" hidden="1" x14ac:dyDescent="0.2">
      <c r="A44" s="92">
        <v>325</v>
      </c>
      <c r="B44" s="93">
        <v>24</v>
      </c>
      <c r="C44" s="107">
        <v>40</v>
      </c>
      <c r="D44" s="94">
        <f t="shared" si="16"/>
        <v>1021.0176124166827</v>
      </c>
      <c r="E44" s="94"/>
      <c r="F44" s="94">
        <f t="shared" si="17"/>
        <v>10.618583169133499</v>
      </c>
      <c r="G44" s="94">
        <f t="shared" si="18"/>
        <v>11.302504531385072</v>
      </c>
      <c r="H44" s="85"/>
      <c r="I44" s="85"/>
    </row>
    <row r="45" spans="1:9" hidden="1" x14ac:dyDescent="0.2">
      <c r="A45" s="92">
        <v>377</v>
      </c>
      <c r="B45" s="93">
        <v>45</v>
      </c>
      <c r="C45" s="107">
        <v>40</v>
      </c>
      <c r="D45" s="94">
        <f t="shared" si="16"/>
        <v>1184.380430403352</v>
      </c>
      <c r="E45" s="94"/>
      <c r="F45" s="94">
        <f t="shared" si="17"/>
        <v>14.8047553800419</v>
      </c>
      <c r="G45" s="94">
        <f t="shared" si="18"/>
        <v>15.534938692086744</v>
      </c>
      <c r="H45" s="85"/>
      <c r="I45" s="85"/>
    </row>
    <row r="46" spans="1:9" hidden="1" x14ac:dyDescent="0.2">
      <c r="A46" s="92">
        <v>377</v>
      </c>
      <c r="B46" s="93">
        <v>50</v>
      </c>
      <c r="C46" s="107">
        <v>40</v>
      </c>
      <c r="D46" s="94">
        <f t="shared" si="16"/>
        <v>1184.380430403352</v>
      </c>
      <c r="E46" s="94"/>
      <c r="F46" s="94">
        <f t="shared" si="17"/>
        <v>15.396945595243576</v>
      </c>
      <c r="G46" s="94">
        <f t="shared" si="18"/>
        <v>16.127128907288419</v>
      </c>
      <c r="H46" s="85"/>
      <c r="I46" s="85"/>
    </row>
    <row r="47" spans="1:9" hidden="1" x14ac:dyDescent="0.2">
      <c r="A47" s="92">
        <v>377</v>
      </c>
      <c r="B47" s="93">
        <v>50</v>
      </c>
      <c r="C47" s="107">
        <v>40</v>
      </c>
      <c r="D47" s="94">
        <f t="shared" si="16"/>
        <v>1184.380430403352</v>
      </c>
      <c r="E47" s="94"/>
      <c r="F47" s="94">
        <f t="shared" si="17"/>
        <v>15.396945595243576</v>
      </c>
      <c r="G47" s="94">
        <f t="shared" si="18"/>
        <v>16.127128907288419</v>
      </c>
      <c r="H47" s="85"/>
      <c r="I47" s="85"/>
    </row>
    <row r="48" spans="1:9" hidden="1" x14ac:dyDescent="0.2">
      <c r="A48" s="92">
        <v>426</v>
      </c>
      <c r="B48" s="93">
        <v>35</v>
      </c>
      <c r="C48" s="107">
        <v>40</v>
      </c>
      <c r="D48" s="94">
        <f t="shared" si="16"/>
        <v>1338.3184704292519</v>
      </c>
      <c r="E48" s="94"/>
      <c r="F48" s="94">
        <f t="shared" si="17"/>
        <v>15.390662409936395</v>
      </c>
      <c r="G48" s="94">
        <f t="shared" si="18"/>
        <v>16.164438713132597</v>
      </c>
      <c r="H48" s="85"/>
      <c r="I48" s="85"/>
    </row>
    <row r="49" spans="1:9" hidden="1" x14ac:dyDescent="0.2">
      <c r="A49" s="92">
        <v>1420</v>
      </c>
      <c r="B49" s="93">
        <v>14</v>
      </c>
      <c r="C49" s="107">
        <v>40</v>
      </c>
      <c r="D49" s="94">
        <f t="shared" si="16"/>
        <v>4461.0615680975061</v>
      </c>
      <c r="E49" s="94"/>
      <c r="F49" s="94">
        <f t="shared" si="17"/>
        <v>41.933978740116558</v>
      </c>
      <c r="G49" s="94">
        <f t="shared" si="18"/>
        <v>43.592070006669012</v>
      </c>
      <c r="H49" s="85"/>
      <c r="I49" s="85"/>
    </row>
    <row r="50" spans="1:9" hidden="1" x14ac:dyDescent="0.2">
      <c r="A50" s="92">
        <v>630</v>
      </c>
      <c r="B50" s="93">
        <v>12</v>
      </c>
      <c r="C50" s="107">
        <v>40</v>
      </c>
      <c r="D50" s="94">
        <f t="shared" si="16"/>
        <v>1979.2033717615698</v>
      </c>
      <c r="E50" s="94"/>
      <c r="F50" s="94">
        <f t="shared" si="17"/>
        <v>18.208671020206442</v>
      </c>
      <c r="G50" s="94">
        <f t="shared" si="18"/>
        <v>19.163936511053176</v>
      </c>
      <c r="H50" s="85"/>
      <c r="I50" s="85"/>
    </row>
    <row r="51" spans="1:9" hidden="1" x14ac:dyDescent="0.2">
      <c r="A51" s="92">
        <v>1020</v>
      </c>
      <c r="B51" s="93">
        <v>10</v>
      </c>
      <c r="C51" s="107">
        <v>40</v>
      </c>
      <c r="D51" s="94">
        <f t="shared" si="16"/>
        <v>3204.424506661589</v>
      </c>
      <c r="E51" s="94"/>
      <c r="F51" s="94">
        <f t="shared" si="17"/>
        <v>28.839820559954301</v>
      </c>
      <c r="G51" s="94">
        <f t="shared" si="18"/>
        <v>30.142050674250623</v>
      </c>
      <c r="H51" s="85"/>
      <c r="I51" s="85"/>
    </row>
    <row r="52" spans="1:9" hidden="1" x14ac:dyDescent="0.2">
      <c r="A52" s="93">
        <v>1220</v>
      </c>
      <c r="B52" s="93">
        <v>10</v>
      </c>
      <c r="C52" s="107">
        <v>40</v>
      </c>
      <c r="D52" s="94">
        <f t="shared" si="16"/>
        <v>3832.7430373795478</v>
      </c>
      <c r="E52" s="94"/>
      <c r="F52" s="94">
        <f t="shared" si="17"/>
        <v>34.494687336415929</v>
      </c>
      <c r="G52" s="94">
        <f t="shared" si="18"/>
        <v>35.974848026840249</v>
      </c>
      <c r="H52" s="85"/>
      <c r="I52" s="85"/>
    </row>
    <row r="54" spans="1:9" x14ac:dyDescent="0.2">
      <c r="A54" s="238" t="s">
        <v>98</v>
      </c>
      <c r="B54" s="238"/>
      <c r="C54" s="238"/>
      <c r="D54" s="238"/>
      <c r="E54" s="238"/>
      <c r="F54" s="238"/>
      <c r="G54" s="238"/>
      <c r="H54" s="85"/>
      <c r="I54" s="85"/>
    </row>
    <row r="55" spans="1:9" x14ac:dyDescent="0.2">
      <c r="A55" s="238"/>
      <c r="B55" s="238"/>
      <c r="C55" s="238"/>
      <c r="D55" s="238"/>
      <c r="E55" s="238"/>
      <c r="F55" s="238"/>
      <c r="G55" s="238"/>
      <c r="H55" s="85"/>
      <c r="I55" s="85"/>
    </row>
    <row r="56" spans="1:9" ht="13.5" thickBot="1" x14ac:dyDescent="0.25">
      <c r="A56" s="238"/>
      <c r="B56" s="238"/>
      <c r="C56" s="238"/>
      <c r="D56" s="238"/>
      <c r="E56" s="238"/>
      <c r="F56" s="238"/>
      <c r="G56" s="238"/>
      <c r="H56" s="85"/>
      <c r="I56" s="85"/>
    </row>
    <row r="57" spans="1:9" ht="30.75" customHeight="1" x14ac:dyDescent="0.2">
      <c r="A57" s="112" t="s">
        <v>0</v>
      </c>
      <c r="B57" s="113" t="s">
        <v>99</v>
      </c>
      <c r="C57" s="113" t="s">
        <v>100</v>
      </c>
      <c r="D57" s="114" t="s">
        <v>93</v>
      </c>
      <c r="E57" s="114" t="s">
        <v>85</v>
      </c>
      <c r="F57" s="114" t="s">
        <v>101</v>
      </c>
      <c r="G57" s="115" t="s">
        <v>88</v>
      </c>
      <c r="H57" s="85"/>
      <c r="I57" s="85"/>
    </row>
    <row r="58" spans="1:9" x14ac:dyDescent="0.2">
      <c r="A58" s="129" t="s">
        <v>114</v>
      </c>
      <c r="B58" s="92">
        <v>1000</v>
      </c>
      <c r="C58" s="93">
        <v>1200</v>
      </c>
      <c r="D58" s="94">
        <f t="shared" ref="D58:D66" si="19">PI()*(B58)</f>
        <v>3141.5926535897929</v>
      </c>
      <c r="E58" s="95">
        <v>1</v>
      </c>
      <c r="F58" s="94">
        <f>D58*C58/10000</f>
        <v>376.99111843077515</v>
      </c>
      <c r="G58" s="94">
        <f t="shared" ref="G58:G66" si="20">SUM(E58*F58)</f>
        <v>376.99111843077515</v>
      </c>
      <c r="H58" s="85"/>
      <c r="I58" s="85"/>
    </row>
    <row r="59" spans="1:9" x14ac:dyDescent="0.2">
      <c r="A59" s="129" t="s">
        <v>114</v>
      </c>
      <c r="B59" s="92">
        <v>800</v>
      </c>
      <c r="C59" s="93">
        <v>1000</v>
      </c>
      <c r="D59" s="94">
        <f t="shared" si="19"/>
        <v>2513.2741228718346</v>
      </c>
      <c r="E59" s="95">
        <v>1</v>
      </c>
      <c r="F59" s="94">
        <f>D59*C59/10000</f>
        <v>251.32741228718348</v>
      </c>
      <c r="G59" s="94">
        <f t="shared" si="20"/>
        <v>251.32741228718348</v>
      </c>
      <c r="H59" s="85"/>
      <c r="I59" s="85"/>
    </row>
    <row r="60" spans="1:9" x14ac:dyDescent="0.2">
      <c r="A60" s="129" t="s">
        <v>114</v>
      </c>
      <c r="B60" s="92">
        <v>700</v>
      </c>
      <c r="C60" s="93">
        <v>900</v>
      </c>
      <c r="D60" s="94">
        <f t="shared" si="19"/>
        <v>2199.114857512855</v>
      </c>
      <c r="E60" s="95">
        <v>1</v>
      </c>
      <c r="F60" s="94">
        <f>D60*C60/10000</f>
        <v>197.92033717615695</v>
      </c>
      <c r="G60" s="94">
        <f t="shared" si="20"/>
        <v>197.92033717615695</v>
      </c>
      <c r="H60" s="85"/>
      <c r="I60" s="85"/>
    </row>
    <row r="61" spans="1:9" x14ac:dyDescent="0.2">
      <c r="A61" s="129" t="s">
        <v>114</v>
      </c>
      <c r="B61" s="92">
        <v>600</v>
      </c>
      <c r="C61" s="93">
        <v>800</v>
      </c>
      <c r="D61" s="94">
        <f t="shared" ref="D61" si="21">PI()*(B61)</f>
        <v>1884.9555921538758</v>
      </c>
      <c r="E61" s="95">
        <v>0</v>
      </c>
      <c r="F61" s="94">
        <f>D61*C61/10000</f>
        <v>150.79644737231007</v>
      </c>
      <c r="G61" s="94">
        <f t="shared" ref="G61" si="22">SUM(E61*F61)</f>
        <v>0</v>
      </c>
      <c r="H61" s="85"/>
      <c r="I61" s="85"/>
    </row>
    <row r="62" spans="1:9" x14ac:dyDescent="0.2">
      <c r="A62" s="129" t="s">
        <v>114</v>
      </c>
      <c r="B62" s="92">
        <v>500</v>
      </c>
      <c r="C62" s="93">
        <v>700</v>
      </c>
      <c r="D62" s="94">
        <f t="shared" si="19"/>
        <v>1570.7963267948965</v>
      </c>
      <c r="E62" s="95">
        <v>1</v>
      </c>
      <c r="F62" s="94">
        <f>D62*C62*1.5/10000</f>
        <v>164.93361431346412</v>
      </c>
      <c r="G62" s="94">
        <f t="shared" si="20"/>
        <v>164.93361431346412</v>
      </c>
      <c r="H62" s="85"/>
      <c r="I62" s="85"/>
    </row>
    <row r="63" spans="1:9" x14ac:dyDescent="0.2">
      <c r="A63" s="129" t="s">
        <v>114</v>
      </c>
      <c r="B63" s="92">
        <v>400</v>
      </c>
      <c r="C63" s="93">
        <v>600</v>
      </c>
      <c r="D63" s="94">
        <f t="shared" si="19"/>
        <v>1256.6370614359173</v>
      </c>
      <c r="E63" s="95">
        <v>0</v>
      </c>
      <c r="F63" s="94">
        <f>D63*C63*1.5/10000</f>
        <v>113.09733552923257</v>
      </c>
      <c r="G63" s="94">
        <f t="shared" si="20"/>
        <v>0</v>
      </c>
      <c r="H63" s="85"/>
      <c r="I63" s="85"/>
    </row>
    <row r="64" spans="1:9" x14ac:dyDescent="0.2">
      <c r="A64" s="129" t="s">
        <v>115</v>
      </c>
      <c r="B64" s="92">
        <v>800</v>
      </c>
      <c r="C64" s="93">
        <v>400</v>
      </c>
      <c r="D64" s="94">
        <f t="shared" si="19"/>
        <v>2513.2741228718346</v>
      </c>
      <c r="E64" s="95">
        <v>2</v>
      </c>
      <c r="F64" s="94">
        <f>D64*C64*1.5/10000</f>
        <v>150.79644737231007</v>
      </c>
      <c r="G64" s="94">
        <f t="shared" si="20"/>
        <v>301.59289474462014</v>
      </c>
      <c r="H64" s="85"/>
      <c r="I64" s="85"/>
    </row>
    <row r="65" spans="1:9" x14ac:dyDescent="0.2">
      <c r="A65" s="129" t="s">
        <v>114</v>
      </c>
      <c r="B65" s="92">
        <v>150</v>
      </c>
      <c r="C65" s="93">
        <v>500</v>
      </c>
      <c r="D65" s="94">
        <f t="shared" si="19"/>
        <v>471.23889803846896</v>
      </c>
      <c r="E65" s="95">
        <v>0</v>
      </c>
      <c r="F65" s="94">
        <f>D65*C65*1.5/10000</f>
        <v>35.342917352885173</v>
      </c>
      <c r="G65" s="94">
        <f t="shared" si="20"/>
        <v>0</v>
      </c>
      <c r="H65" s="85"/>
      <c r="I65" s="85"/>
    </row>
    <row r="66" spans="1:9" x14ac:dyDescent="0.2">
      <c r="A66" s="129" t="s">
        <v>115</v>
      </c>
      <c r="B66" s="92">
        <v>219</v>
      </c>
      <c r="C66" s="93">
        <v>140</v>
      </c>
      <c r="D66" s="94">
        <f t="shared" si="19"/>
        <v>688.00879113616475</v>
      </c>
      <c r="E66" s="95">
        <v>0</v>
      </c>
      <c r="F66" s="94">
        <f>D66*C66*1.5/10000</f>
        <v>14.448184613859461</v>
      </c>
      <c r="G66" s="94">
        <f t="shared" si="20"/>
        <v>0</v>
      </c>
      <c r="H66" s="85"/>
      <c r="I66" s="85"/>
    </row>
    <row r="67" spans="1:9" x14ac:dyDescent="0.2">
      <c r="G67" s="111">
        <f>SUM(G58:G66)</f>
        <v>1292.7653769521999</v>
      </c>
      <c r="H67" s="85"/>
      <c r="I67" s="85"/>
    </row>
    <row r="69" spans="1:9" ht="11.25" customHeight="1" x14ac:dyDescent="0.2">
      <c r="A69" s="245" t="s">
        <v>103</v>
      </c>
      <c r="B69" s="246"/>
      <c r="C69" s="246"/>
      <c r="D69" s="246"/>
      <c r="E69" s="246"/>
      <c r="F69" s="246"/>
      <c r="G69" s="247"/>
      <c r="I69" s="85"/>
    </row>
    <row r="70" spans="1:9" ht="11.25" customHeight="1" x14ac:dyDescent="0.2">
      <c r="A70" s="248"/>
      <c r="B70" s="249"/>
      <c r="C70" s="249"/>
      <c r="D70" s="249"/>
      <c r="E70" s="249"/>
      <c r="F70" s="249"/>
      <c r="G70" s="250"/>
      <c r="I70" s="85"/>
    </row>
    <row r="71" spans="1:9" ht="11.25" customHeight="1" x14ac:dyDescent="0.2">
      <c r="A71" s="251"/>
      <c r="B71" s="252"/>
      <c r="C71" s="252"/>
      <c r="D71" s="252"/>
      <c r="E71" s="252"/>
      <c r="F71" s="252"/>
      <c r="G71" s="253"/>
      <c r="I71" s="85"/>
    </row>
    <row r="73" spans="1:9" x14ac:dyDescent="0.2">
      <c r="E73" s="108" t="s">
        <v>104</v>
      </c>
      <c r="F73" s="108" t="s">
        <v>105</v>
      </c>
      <c r="I73" s="85"/>
    </row>
    <row r="74" spans="1:9" x14ac:dyDescent="0.2">
      <c r="E74" s="94">
        <v>100</v>
      </c>
      <c r="F74" s="94">
        <f>SUM(E74*0.25)</f>
        <v>25</v>
      </c>
      <c r="I74" s="85"/>
    </row>
    <row r="76" spans="1:9" x14ac:dyDescent="0.2">
      <c r="A76" s="238" t="s">
        <v>106</v>
      </c>
      <c r="B76" s="238"/>
      <c r="C76" s="238"/>
      <c r="D76" s="238"/>
      <c r="E76" s="238"/>
      <c r="F76" s="238"/>
      <c r="G76" s="238"/>
      <c r="I76" s="85"/>
    </row>
    <row r="77" spans="1:9" x14ac:dyDescent="0.2">
      <c r="A77" s="238"/>
      <c r="B77" s="238"/>
      <c r="C77" s="238"/>
      <c r="D77" s="238"/>
      <c r="E77" s="238"/>
      <c r="F77" s="238"/>
      <c r="G77" s="238"/>
      <c r="I77" s="85"/>
    </row>
    <row r="78" spans="1:9" ht="13.5" thickBot="1" x14ac:dyDescent="0.25">
      <c r="A78" s="238"/>
      <c r="B78" s="238"/>
      <c r="C78" s="238"/>
      <c r="D78" s="238"/>
      <c r="E78" s="238"/>
      <c r="F78" s="238"/>
      <c r="G78" s="238"/>
      <c r="I78" s="85"/>
    </row>
    <row r="79" spans="1:9" ht="45" x14ac:dyDescent="0.2">
      <c r="A79" s="86" t="s">
        <v>90</v>
      </c>
      <c r="B79" s="87" t="s">
        <v>91</v>
      </c>
      <c r="C79" s="88" t="s">
        <v>92</v>
      </c>
      <c r="D79" s="88" t="s">
        <v>93</v>
      </c>
      <c r="E79" s="88" t="s">
        <v>85</v>
      </c>
      <c r="F79" s="88" t="s">
        <v>94</v>
      </c>
      <c r="G79" s="88" t="s">
        <v>95</v>
      </c>
      <c r="H79" s="108" t="s">
        <v>88</v>
      </c>
      <c r="I79" s="85"/>
    </row>
    <row r="80" spans="1:9" x14ac:dyDescent="0.2">
      <c r="A80" s="92">
        <v>1020</v>
      </c>
      <c r="B80" s="93">
        <v>12</v>
      </c>
      <c r="C80" s="107">
        <f t="shared" ref="C80:C82" si="23">B80*2.5+40</f>
        <v>70</v>
      </c>
      <c r="D80" s="94">
        <f t="shared" ref="D80:D82" si="24">PI()*(A80)</f>
        <v>3204.424506661589</v>
      </c>
      <c r="E80" s="95">
        <v>2</v>
      </c>
      <c r="F80" s="109">
        <f t="shared" ref="F80:F82" si="25">D80*(C80*2)/10000</f>
        <v>44.861943093262248</v>
      </c>
      <c r="G80" s="116">
        <f t="shared" ref="G80:G82" si="26">D80*C80/10000</f>
        <v>22.430971546631124</v>
      </c>
      <c r="H80" s="94">
        <f t="shared" ref="H80:H82" si="27">SUM(E80*F80)</f>
        <v>89.723886186524496</v>
      </c>
      <c r="I80" s="85"/>
    </row>
    <row r="81" spans="1:9" x14ac:dyDescent="0.2">
      <c r="A81" s="92">
        <v>820</v>
      </c>
      <c r="B81" s="93">
        <v>11</v>
      </c>
      <c r="C81" s="107">
        <f t="shared" si="23"/>
        <v>67.5</v>
      </c>
      <c r="D81" s="94">
        <f t="shared" si="24"/>
        <v>2576.1059759436303</v>
      </c>
      <c r="E81" s="95">
        <v>7</v>
      </c>
      <c r="F81" s="109">
        <f t="shared" si="25"/>
        <v>34.77743067523901</v>
      </c>
      <c r="G81" s="116">
        <f t="shared" si="26"/>
        <v>17.388715337619505</v>
      </c>
      <c r="H81" s="94">
        <f t="shared" si="27"/>
        <v>243.44201472667308</v>
      </c>
      <c r="I81" s="85"/>
    </row>
    <row r="82" spans="1:9" x14ac:dyDescent="0.2">
      <c r="A82" s="98">
        <v>720</v>
      </c>
      <c r="B82" s="117">
        <v>10</v>
      </c>
      <c r="C82" s="118">
        <f t="shared" si="23"/>
        <v>65</v>
      </c>
      <c r="D82" s="97">
        <f t="shared" si="24"/>
        <v>2261.9467105846511</v>
      </c>
      <c r="E82" s="95">
        <v>6</v>
      </c>
      <c r="F82" s="109">
        <f t="shared" si="25"/>
        <v>29.405307237600464</v>
      </c>
      <c r="G82" s="116">
        <f t="shared" si="26"/>
        <v>14.702653618800232</v>
      </c>
      <c r="H82" s="94">
        <f t="shared" si="27"/>
        <v>176.43184342560278</v>
      </c>
      <c r="I82" s="85"/>
    </row>
    <row r="83" spans="1:9" x14ac:dyDescent="0.2">
      <c r="A83" s="92">
        <v>630</v>
      </c>
      <c r="B83" s="93">
        <v>8</v>
      </c>
      <c r="C83" s="107">
        <f t="shared" ref="C83:C90" si="28">B83*2.5+40</f>
        <v>60</v>
      </c>
      <c r="D83" s="94">
        <f t="shared" ref="D83:D90" si="29">PI()*(A83)</f>
        <v>1979.2033717615698</v>
      </c>
      <c r="E83" s="95">
        <v>4</v>
      </c>
      <c r="F83" s="109">
        <f t="shared" ref="F83:F90" si="30">D83*(C83*2)/10000</f>
        <v>23.750440461138837</v>
      </c>
      <c r="G83" s="116">
        <f t="shared" ref="G83:G90" si="31">D83*C83/10000</f>
        <v>11.875220230569418</v>
      </c>
      <c r="H83" s="94">
        <f t="shared" ref="H83:H90" si="32">SUM(E83*F83)</f>
        <v>95.001761844555347</v>
      </c>
      <c r="I83" s="85"/>
    </row>
    <row r="84" spans="1:9" x14ac:dyDescent="0.2">
      <c r="A84" s="92">
        <v>530</v>
      </c>
      <c r="B84" s="93">
        <v>8</v>
      </c>
      <c r="C84" s="107">
        <f t="shared" si="28"/>
        <v>60</v>
      </c>
      <c r="D84" s="94">
        <f t="shared" si="29"/>
        <v>1665.0441064025904</v>
      </c>
      <c r="E84" s="95">
        <v>17</v>
      </c>
      <c r="F84" s="109">
        <f t="shared" si="30"/>
        <v>19.980529276831085</v>
      </c>
      <c r="G84" s="116">
        <f t="shared" si="31"/>
        <v>9.9902646384155425</v>
      </c>
      <c r="H84" s="94">
        <f t="shared" si="32"/>
        <v>339.66899770612844</v>
      </c>
      <c r="I84" s="85"/>
    </row>
    <row r="85" spans="1:9" x14ac:dyDescent="0.2">
      <c r="A85" s="92">
        <v>426</v>
      </c>
      <c r="B85" s="93">
        <v>10</v>
      </c>
      <c r="C85" s="107">
        <f t="shared" si="28"/>
        <v>65</v>
      </c>
      <c r="D85" s="94">
        <f t="shared" si="29"/>
        <v>1338.3184704292519</v>
      </c>
      <c r="E85" s="95">
        <v>0</v>
      </c>
      <c r="F85" s="109">
        <f t="shared" si="30"/>
        <v>17.398140115580276</v>
      </c>
      <c r="G85" s="116">
        <f t="shared" si="31"/>
        <v>8.6990700577901379</v>
      </c>
      <c r="H85" s="94">
        <f t="shared" si="32"/>
        <v>0</v>
      </c>
      <c r="I85" s="85"/>
    </row>
    <row r="86" spans="1:9" x14ac:dyDescent="0.2">
      <c r="A86" s="98">
        <v>325</v>
      </c>
      <c r="B86" s="117">
        <v>8</v>
      </c>
      <c r="C86" s="118">
        <f t="shared" si="28"/>
        <v>60</v>
      </c>
      <c r="D86" s="97">
        <f t="shared" si="29"/>
        <v>1021.0176124166827</v>
      </c>
      <c r="E86" s="95">
        <v>1</v>
      </c>
      <c r="F86" s="109">
        <f t="shared" si="30"/>
        <v>12.252211349000193</v>
      </c>
      <c r="G86" s="116">
        <f t="shared" si="31"/>
        <v>6.1261056745000966</v>
      </c>
      <c r="H86" s="94">
        <f t="shared" si="32"/>
        <v>12.252211349000193</v>
      </c>
      <c r="I86" s="85"/>
    </row>
    <row r="87" spans="1:9" x14ac:dyDescent="0.2">
      <c r="A87" s="98">
        <v>273</v>
      </c>
      <c r="B87" s="117">
        <v>6</v>
      </c>
      <c r="C87" s="118">
        <f t="shared" si="28"/>
        <v>55</v>
      </c>
      <c r="D87" s="97">
        <f t="shared" si="29"/>
        <v>857.65479443001357</v>
      </c>
      <c r="E87" s="95">
        <v>0</v>
      </c>
      <c r="F87" s="109">
        <f t="shared" si="30"/>
        <v>9.4342027387301499</v>
      </c>
      <c r="G87" s="116">
        <f t="shared" si="31"/>
        <v>4.717101369365075</v>
      </c>
      <c r="H87" s="94">
        <f t="shared" si="32"/>
        <v>0</v>
      </c>
      <c r="I87" s="85"/>
    </row>
    <row r="88" spans="1:9" x14ac:dyDescent="0.2">
      <c r="A88" s="98">
        <v>219</v>
      </c>
      <c r="B88" s="117">
        <v>8</v>
      </c>
      <c r="C88" s="118">
        <f t="shared" si="28"/>
        <v>60</v>
      </c>
      <c r="D88" s="97">
        <f t="shared" si="29"/>
        <v>688.00879113616475</v>
      </c>
      <c r="E88" s="95">
        <v>0</v>
      </c>
      <c r="F88" s="109">
        <f t="shared" si="30"/>
        <v>8.2561054936339779</v>
      </c>
      <c r="G88" s="116">
        <f t="shared" si="31"/>
        <v>4.128052746816989</v>
      </c>
      <c r="H88" s="94">
        <f t="shared" si="32"/>
        <v>0</v>
      </c>
      <c r="I88" s="85"/>
    </row>
    <row r="89" spans="1:9" x14ac:dyDescent="0.2">
      <c r="A89" s="98">
        <v>159</v>
      </c>
      <c r="B89" s="117">
        <v>7</v>
      </c>
      <c r="C89" s="118">
        <f t="shared" si="28"/>
        <v>57.5</v>
      </c>
      <c r="D89" s="97">
        <f t="shared" si="29"/>
        <v>499.51323192077712</v>
      </c>
      <c r="E89" s="95">
        <v>0</v>
      </c>
      <c r="F89" s="109">
        <f t="shared" si="30"/>
        <v>5.7444021670889374</v>
      </c>
      <c r="G89" s="116">
        <f t="shared" si="31"/>
        <v>2.8722010835444687</v>
      </c>
      <c r="H89" s="94">
        <f t="shared" si="32"/>
        <v>0</v>
      </c>
      <c r="I89" s="85"/>
    </row>
    <row r="90" spans="1:9" x14ac:dyDescent="0.2">
      <c r="A90" s="98">
        <v>133</v>
      </c>
      <c r="B90" s="117">
        <v>4</v>
      </c>
      <c r="C90" s="118">
        <f t="shared" si="28"/>
        <v>50</v>
      </c>
      <c r="D90" s="97">
        <f t="shared" si="29"/>
        <v>417.83182292744249</v>
      </c>
      <c r="E90" s="95">
        <v>0</v>
      </c>
      <c r="F90" s="109">
        <f t="shared" si="30"/>
        <v>4.1783182292744252</v>
      </c>
      <c r="G90" s="116">
        <f t="shared" si="31"/>
        <v>2.0891591146372126</v>
      </c>
      <c r="H90" s="94">
        <f t="shared" si="32"/>
        <v>0</v>
      </c>
      <c r="I90" s="85"/>
    </row>
    <row r="91" spans="1:9" x14ac:dyDescent="0.2">
      <c r="H91" s="111">
        <f>SUM(H80:H90)</f>
        <v>956.5207152384844</v>
      </c>
      <c r="I91" s="85"/>
    </row>
    <row r="93" spans="1:9" x14ac:dyDescent="0.2">
      <c r="A93" s="85" t="s">
        <v>107</v>
      </c>
      <c r="I93" s="85"/>
    </row>
    <row r="94" spans="1:9" x14ac:dyDescent="0.2">
      <c r="A94" s="239"/>
      <c r="B94" s="240"/>
      <c r="C94" s="240"/>
      <c r="D94" s="240"/>
      <c r="E94" s="240"/>
      <c r="F94" s="240"/>
      <c r="G94" s="240"/>
      <c r="I94" s="85"/>
    </row>
    <row r="95" spans="1:9" x14ac:dyDescent="0.2">
      <c r="A95" s="239"/>
      <c r="B95" s="240"/>
      <c r="C95" s="240"/>
      <c r="D95" s="240"/>
      <c r="E95" s="240"/>
      <c r="F95" s="240"/>
      <c r="G95" s="240"/>
      <c r="I95" s="85"/>
    </row>
    <row r="96" spans="1:9" x14ac:dyDescent="0.2">
      <c r="A96" s="239" t="s">
        <v>108</v>
      </c>
      <c r="B96" s="240"/>
      <c r="C96" s="240"/>
      <c r="D96" s="240"/>
      <c r="E96" s="240"/>
      <c r="F96" s="240"/>
      <c r="G96" s="240"/>
      <c r="I96" s="85"/>
    </row>
    <row r="97" spans="1:9" x14ac:dyDescent="0.2">
      <c r="A97" s="119"/>
      <c r="I97" s="85"/>
    </row>
    <row r="99" spans="1:9" ht="15" x14ac:dyDescent="0.2">
      <c r="A99" s="243"/>
      <c r="B99" s="244"/>
      <c r="C99" s="120" t="s">
        <v>109</v>
      </c>
      <c r="D99" s="120" t="s">
        <v>110</v>
      </c>
      <c r="E99" s="120"/>
      <c r="F99" s="120"/>
      <c r="G99" s="120"/>
      <c r="H99" s="120"/>
      <c r="I99" s="85"/>
    </row>
    <row r="100" spans="1:9" ht="15" x14ac:dyDescent="0.2">
      <c r="A100" s="121" t="s">
        <v>111</v>
      </c>
      <c r="B100" s="122"/>
      <c r="C100" s="123">
        <f>SUM(H91+G67+F74+L12)</f>
        <v>4179.1033501906841</v>
      </c>
      <c r="D100" s="124">
        <v>16</v>
      </c>
      <c r="E100" s="125"/>
      <c r="F100" s="125"/>
      <c r="G100" s="125">
        <v>3.14</v>
      </c>
      <c r="H100" s="126">
        <f>SUM(C100*D100*G100)</f>
        <v>209958.15231357998</v>
      </c>
      <c r="I100" s="85"/>
    </row>
    <row r="101" spans="1:9" ht="15" x14ac:dyDescent="0.2">
      <c r="A101" s="241" t="s">
        <v>112</v>
      </c>
      <c r="B101" s="242"/>
      <c r="C101" s="120">
        <v>0</v>
      </c>
      <c r="D101" s="120">
        <v>5407</v>
      </c>
      <c r="E101" s="125"/>
      <c r="F101" s="120"/>
      <c r="G101" s="125">
        <v>3.14</v>
      </c>
      <c r="H101" s="125">
        <f>SUM(C101*D101*G101)</f>
        <v>0</v>
      </c>
      <c r="I101" s="85"/>
    </row>
    <row r="102" spans="1:9" x14ac:dyDescent="0.2">
      <c r="G102" s="127" t="s">
        <v>113</v>
      </c>
      <c r="H102" s="128">
        <f>SUM(H100:H101)</f>
        <v>209958.15231357998</v>
      </c>
      <c r="I102" s="85"/>
    </row>
  </sheetData>
  <mergeCells count="11">
    <mergeCell ref="A94:G94"/>
    <mergeCell ref="A95:G95"/>
    <mergeCell ref="A96:G96"/>
    <mergeCell ref="A99:B99"/>
    <mergeCell ref="A101:B101"/>
    <mergeCell ref="A76:G78"/>
    <mergeCell ref="A1:G1"/>
    <mergeCell ref="A14:G16"/>
    <mergeCell ref="A24:G26"/>
    <mergeCell ref="A54:G56"/>
    <mergeCell ref="A69:G7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topLeftCell="A25" workbookViewId="0">
      <selection activeCell="D89" sqref="D89"/>
    </sheetView>
  </sheetViews>
  <sheetFormatPr defaultRowHeight="12.75" x14ac:dyDescent="0.2"/>
  <cols>
    <col min="1" max="1" width="15.5703125" style="85" customWidth="1"/>
    <col min="2" max="2" width="9.42578125" style="85" customWidth="1"/>
    <col min="3" max="3" width="17" style="84" customWidth="1"/>
    <col min="4" max="5" width="16.140625" style="84" customWidth="1"/>
    <col min="6" max="6" width="14.5703125" style="84" customWidth="1"/>
    <col min="7" max="7" width="12.42578125" style="84" customWidth="1"/>
    <col min="8" max="8" width="12.85546875" style="84" customWidth="1"/>
    <col min="9" max="9" width="10.7109375" style="84" customWidth="1"/>
    <col min="10" max="11" width="10.140625" style="85" customWidth="1"/>
    <col min="12" max="12" width="15.85546875" style="85" customWidth="1"/>
    <col min="13" max="256" width="9.140625" style="85"/>
    <col min="257" max="257" width="15.5703125" style="85" customWidth="1"/>
    <col min="258" max="258" width="9.42578125" style="85" customWidth="1"/>
    <col min="259" max="259" width="17" style="85" customWidth="1"/>
    <col min="260" max="261" width="16.140625" style="85" customWidth="1"/>
    <col min="262" max="262" width="14.5703125" style="85" customWidth="1"/>
    <col min="263" max="263" width="12.42578125" style="85" customWidth="1"/>
    <col min="264" max="264" width="12.85546875" style="85" customWidth="1"/>
    <col min="265" max="265" width="10.7109375" style="85" customWidth="1"/>
    <col min="266" max="267" width="10.140625" style="85" customWidth="1"/>
    <col min="268" max="268" width="15.85546875" style="85" customWidth="1"/>
    <col min="269" max="512" width="9.140625" style="85"/>
    <col min="513" max="513" width="15.5703125" style="85" customWidth="1"/>
    <col min="514" max="514" width="9.42578125" style="85" customWidth="1"/>
    <col min="515" max="515" width="17" style="85" customWidth="1"/>
    <col min="516" max="517" width="16.140625" style="85" customWidth="1"/>
    <col min="518" max="518" width="14.5703125" style="85" customWidth="1"/>
    <col min="519" max="519" width="12.42578125" style="85" customWidth="1"/>
    <col min="520" max="520" width="12.85546875" style="85" customWidth="1"/>
    <col min="521" max="521" width="10.7109375" style="85" customWidth="1"/>
    <col min="522" max="523" width="10.140625" style="85" customWidth="1"/>
    <col min="524" max="524" width="15.85546875" style="85" customWidth="1"/>
    <col min="525" max="768" width="9.140625" style="85"/>
    <col min="769" max="769" width="15.5703125" style="85" customWidth="1"/>
    <col min="770" max="770" width="9.42578125" style="85" customWidth="1"/>
    <col min="771" max="771" width="17" style="85" customWidth="1"/>
    <col min="772" max="773" width="16.140625" style="85" customWidth="1"/>
    <col min="774" max="774" width="14.5703125" style="85" customWidth="1"/>
    <col min="775" max="775" width="12.42578125" style="85" customWidth="1"/>
    <col min="776" max="776" width="12.85546875" style="85" customWidth="1"/>
    <col min="777" max="777" width="10.7109375" style="85" customWidth="1"/>
    <col min="778" max="779" width="10.140625" style="85" customWidth="1"/>
    <col min="780" max="780" width="15.85546875" style="85" customWidth="1"/>
    <col min="781" max="1024" width="9.140625" style="85"/>
    <col min="1025" max="1025" width="15.5703125" style="85" customWidth="1"/>
    <col min="1026" max="1026" width="9.42578125" style="85" customWidth="1"/>
    <col min="1027" max="1027" width="17" style="85" customWidth="1"/>
    <col min="1028" max="1029" width="16.140625" style="85" customWidth="1"/>
    <col min="1030" max="1030" width="14.5703125" style="85" customWidth="1"/>
    <col min="1031" max="1031" width="12.42578125" style="85" customWidth="1"/>
    <col min="1032" max="1032" width="12.85546875" style="85" customWidth="1"/>
    <col min="1033" max="1033" width="10.7109375" style="85" customWidth="1"/>
    <col min="1034" max="1035" width="10.140625" style="85" customWidth="1"/>
    <col min="1036" max="1036" width="15.85546875" style="85" customWidth="1"/>
    <col min="1037" max="1280" width="9.140625" style="85"/>
    <col min="1281" max="1281" width="15.5703125" style="85" customWidth="1"/>
    <col min="1282" max="1282" width="9.42578125" style="85" customWidth="1"/>
    <col min="1283" max="1283" width="17" style="85" customWidth="1"/>
    <col min="1284" max="1285" width="16.140625" style="85" customWidth="1"/>
    <col min="1286" max="1286" width="14.5703125" style="85" customWidth="1"/>
    <col min="1287" max="1287" width="12.42578125" style="85" customWidth="1"/>
    <col min="1288" max="1288" width="12.85546875" style="85" customWidth="1"/>
    <col min="1289" max="1289" width="10.7109375" style="85" customWidth="1"/>
    <col min="1290" max="1291" width="10.140625" style="85" customWidth="1"/>
    <col min="1292" max="1292" width="15.85546875" style="85" customWidth="1"/>
    <col min="1293" max="1536" width="9.140625" style="85"/>
    <col min="1537" max="1537" width="15.5703125" style="85" customWidth="1"/>
    <col min="1538" max="1538" width="9.42578125" style="85" customWidth="1"/>
    <col min="1539" max="1539" width="17" style="85" customWidth="1"/>
    <col min="1540" max="1541" width="16.140625" style="85" customWidth="1"/>
    <col min="1542" max="1542" width="14.5703125" style="85" customWidth="1"/>
    <col min="1543" max="1543" width="12.42578125" style="85" customWidth="1"/>
    <col min="1544" max="1544" width="12.85546875" style="85" customWidth="1"/>
    <col min="1545" max="1545" width="10.7109375" style="85" customWidth="1"/>
    <col min="1546" max="1547" width="10.140625" style="85" customWidth="1"/>
    <col min="1548" max="1548" width="15.85546875" style="85" customWidth="1"/>
    <col min="1549" max="1792" width="9.140625" style="85"/>
    <col min="1793" max="1793" width="15.5703125" style="85" customWidth="1"/>
    <col min="1794" max="1794" width="9.42578125" style="85" customWidth="1"/>
    <col min="1795" max="1795" width="17" style="85" customWidth="1"/>
    <col min="1796" max="1797" width="16.140625" style="85" customWidth="1"/>
    <col min="1798" max="1798" width="14.5703125" style="85" customWidth="1"/>
    <col min="1799" max="1799" width="12.42578125" style="85" customWidth="1"/>
    <col min="1800" max="1800" width="12.85546875" style="85" customWidth="1"/>
    <col min="1801" max="1801" width="10.7109375" style="85" customWidth="1"/>
    <col min="1802" max="1803" width="10.140625" style="85" customWidth="1"/>
    <col min="1804" max="1804" width="15.85546875" style="85" customWidth="1"/>
    <col min="1805" max="2048" width="9.140625" style="85"/>
    <col min="2049" max="2049" width="15.5703125" style="85" customWidth="1"/>
    <col min="2050" max="2050" width="9.42578125" style="85" customWidth="1"/>
    <col min="2051" max="2051" width="17" style="85" customWidth="1"/>
    <col min="2052" max="2053" width="16.140625" style="85" customWidth="1"/>
    <col min="2054" max="2054" width="14.5703125" style="85" customWidth="1"/>
    <col min="2055" max="2055" width="12.42578125" style="85" customWidth="1"/>
    <col min="2056" max="2056" width="12.85546875" style="85" customWidth="1"/>
    <col min="2057" max="2057" width="10.7109375" style="85" customWidth="1"/>
    <col min="2058" max="2059" width="10.140625" style="85" customWidth="1"/>
    <col min="2060" max="2060" width="15.85546875" style="85" customWidth="1"/>
    <col min="2061" max="2304" width="9.140625" style="85"/>
    <col min="2305" max="2305" width="15.5703125" style="85" customWidth="1"/>
    <col min="2306" max="2306" width="9.42578125" style="85" customWidth="1"/>
    <col min="2307" max="2307" width="17" style="85" customWidth="1"/>
    <col min="2308" max="2309" width="16.140625" style="85" customWidth="1"/>
    <col min="2310" max="2310" width="14.5703125" style="85" customWidth="1"/>
    <col min="2311" max="2311" width="12.42578125" style="85" customWidth="1"/>
    <col min="2312" max="2312" width="12.85546875" style="85" customWidth="1"/>
    <col min="2313" max="2313" width="10.7109375" style="85" customWidth="1"/>
    <col min="2314" max="2315" width="10.140625" style="85" customWidth="1"/>
    <col min="2316" max="2316" width="15.85546875" style="85" customWidth="1"/>
    <col min="2317" max="2560" width="9.140625" style="85"/>
    <col min="2561" max="2561" width="15.5703125" style="85" customWidth="1"/>
    <col min="2562" max="2562" width="9.42578125" style="85" customWidth="1"/>
    <col min="2563" max="2563" width="17" style="85" customWidth="1"/>
    <col min="2564" max="2565" width="16.140625" style="85" customWidth="1"/>
    <col min="2566" max="2566" width="14.5703125" style="85" customWidth="1"/>
    <col min="2567" max="2567" width="12.42578125" style="85" customWidth="1"/>
    <col min="2568" max="2568" width="12.85546875" style="85" customWidth="1"/>
    <col min="2569" max="2569" width="10.7109375" style="85" customWidth="1"/>
    <col min="2570" max="2571" width="10.140625" style="85" customWidth="1"/>
    <col min="2572" max="2572" width="15.85546875" style="85" customWidth="1"/>
    <col min="2573" max="2816" width="9.140625" style="85"/>
    <col min="2817" max="2817" width="15.5703125" style="85" customWidth="1"/>
    <col min="2818" max="2818" width="9.42578125" style="85" customWidth="1"/>
    <col min="2819" max="2819" width="17" style="85" customWidth="1"/>
    <col min="2820" max="2821" width="16.140625" style="85" customWidth="1"/>
    <col min="2822" max="2822" width="14.5703125" style="85" customWidth="1"/>
    <col min="2823" max="2823" width="12.42578125" style="85" customWidth="1"/>
    <col min="2824" max="2824" width="12.85546875" style="85" customWidth="1"/>
    <col min="2825" max="2825" width="10.7109375" style="85" customWidth="1"/>
    <col min="2826" max="2827" width="10.140625" style="85" customWidth="1"/>
    <col min="2828" max="2828" width="15.85546875" style="85" customWidth="1"/>
    <col min="2829" max="3072" width="9.140625" style="85"/>
    <col min="3073" max="3073" width="15.5703125" style="85" customWidth="1"/>
    <col min="3074" max="3074" width="9.42578125" style="85" customWidth="1"/>
    <col min="3075" max="3075" width="17" style="85" customWidth="1"/>
    <col min="3076" max="3077" width="16.140625" style="85" customWidth="1"/>
    <col min="3078" max="3078" width="14.5703125" style="85" customWidth="1"/>
    <col min="3079" max="3079" width="12.42578125" style="85" customWidth="1"/>
    <col min="3080" max="3080" width="12.85546875" style="85" customWidth="1"/>
    <col min="3081" max="3081" width="10.7109375" style="85" customWidth="1"/>
    <col min="3082" max="3083" width="10.140625" style="85" customWidth="1"/>
    <col min="3084" max="3084" width="15.85546875" style="85" customWidth="1"/>
    <col min="3085" max="3328" width="9.140625" style="85"/>
    <col min="3329" max="3329" width="15.5703125" style="85" customWidth="1"/>
    <col min="3330" max="3330" width="9.42578125" style="85" customWidth="1"/>
    <col min="3331" max="3331" width="17" style="85" customWidth="1"/>
    <col min="3332" max="3333" width="16.140625" style="85" customWidth="1"/>
    <col min="3334" max="3334" width="14.5703125" style="85" customWidth="1"/>
    <col min="3335" max="3335" width="12.42578125" style="85" customWidth="1"/>
    <col min="3336" max="3336" width="12.85546875" style="85" customWidth="1"/>
    <col min="3337" max="3337" width="10.7109375" style="85" customWidth="1"/>
    <col min="3338" max="3339" width="10.140625" style="85" customWidth="1"/>
    <col min="3340" max="3340" width="15.85546875" style="85" customWidth="1"/>
    <col min="3341" max="3584" width="9.140625" style="85"/>
    <col min="3585" max="3585" width="15.5703125" style="85" customWidth="1"/>
    <col min="3586" max="3586" width="9.42578125" style="85" customWidth="1"/>
    <col min="3587" max="3587" width="17" style="85" customWidth="1"/>
    <col min="3588" max="3589" width="16.140625" style="85" customWidth="1"/>
    <col min="3590" max="3590" width="14.5703125" style="85" customWidth="1"/>
    <col min="3591" max="3591" width="12.42578125" style="85" customWidth="1"/>
    <col min="3592" max="3592" width="12.85546875" style="85" customWidth="1"/>
    <col min="3593" max="3593" width="10.7109375" style="85" customWidth="1"/>
    <col min="3594" max="3595" width="10.140625" style="85" customWidth="1"/>
    <col min="3596" max="3596" width="15.85546875" style="85" customWidth="1"/>
    <col min="3597" max="3840" width="9.140625" style="85"/>
    <col min="3841" max="3841" width="15.5703125" style="85" customWidth="1"/>
    <col min="3842" max="3842" width="9.42578125" style="85" customWidth="1"/>
    <col min="3843" max="3843" width="17" style="85" customWidth="1"/>
    <col min="3844" max="3845" width="16.140625" style="85" customWidth="1"/>
    <col min="3846" max="3846" width="14.5703125" style="85" customWidth="1"/>
    <col min="3847" max="3847" width="12.42578125" style="85" customWidth="1"/>
    <col min="3848" max="3848" width="12.85546875" style="85" customWidth="1"/>
    <col min="3849" max="3849" width="10.7109375" style="85" customWidth="1"/>
    <col min="3850" max="3851" width="10.140625" style="85" customWidth="1"/>
    <col min="3852" max="3852" width="15.85546875" style="85" customWidth="1"/>
    <col min="3853" max="4096" width="9.140625" style="85"/>
    <col min="4097" max="4097" width="15.5703125" style="85" customWidth="1"/>
    <col min="4098" max="4098" width="9.42578125" style="85" customWidth="1"/>
    <col min="4099" max="4099" width="17" style="85" customWidth="1"/>
    <col min="4100" max="4101" width="16.140625" style="85" customWidth="1"/>
    <col min="4102" max="4102" width="14.5703125" style="85" customWidth="1"/>
    <col min="4103" max="4103" width="12.42578125" style="85" customWidth="1"/>
    <col min="4104" max="4104" width="12.85546875" style="85" customWidth="1"/>
    <col min="4105" max="4105" width="10.7109375" style="85" customWidth="1"/>
    <col min="4106" max="4107" width="10.140625" style="85" customWidth="1"/>
    <col min="4108" max="4108" width="15.85546875" style="85" customWidth="1"/>
    <col min="4109" max="4352" width="9.140625" style="85"/>
    <col min="4353" max="4353" width="15.5703125" style="85" customWidth="1"/>
    <col min="4354" max="4354" width="9.42578125" style="85" customWidth="1"/>
    <col min="4355" max="4355" width="17" style="85" customWidth="1"/>
    <col min="4356" max="4357" width="16.140625" style="85" customWidth="1"/>
    <col min="4358" max="4358" width="14.5703125" style="85" customWidth="1"/>
    <col min="4359" max="4359" width="12.42578125" style="85" customWidth="1"/>
    <col min="4360" max="4360" width="12.85546875" style="85" customWidth="1"/>
    <col min="4361" max="4361" width="10.7109375" style="85" customWidth="1"/>
    <col min="4362" max="4363" width="10.140625" style="85" customWidth="1"/>
    <col min="4364" max="4364" width="15.85546875" style="85" customWidth="1"/>
    <col min="4365" max="4608" width="9.140625" style="85"/>
    <col min="4609" max="4609" width="15.5703125" style="85" customWidth="1"/>
    <col min="4610" max="4610" width="9.42578125" style="85" customWidth="1"/>
    <col min="4611" max="4611" width="17" style="85" customWidth="1"/>
    <col min="4612" max="4613" width="16.140625" style="85" customWidth="1"/>
    <col min="4614" max="4614" width="14.5703125" style="85" customWidth="1"/>
    <col min="4615" max="4615" width="12.42578125" style="85" customWidth="1"/>
    <col min="4616" max="4616" width="12.85546875" style="85" customWidth="1"/>
    <col min="4617" max="4617" width="10.7109375" style="85" customWidth="1"/>
    <col min="4618" max="4619" width="10.140625" style="85" customWidth="1"/>
    <col min="4620" max="4620" width="15.85546875" style="85" customWidth="1"/>
    <col min="4621" max="4864" width="9.140625" style="85"/>
    <col min="4865" max="4865" width="15.5703125" style="85" customWidth="1"/>
    <col min="4866" max="4866" width="9.42578125" style="85" customWidth="1"/>
    <col min="4867" max="4867" width="17" style="85" customWidth="1"/>
    <col min="4868" max="4869" width="16.140625" style="85" customWidth="1"/>
    <col min="4870" max="4870" width="14.5703125" style="85" customWidth="1"/>
    <col min="4871" max="4871" width="12.42578125" style="85" customWidth="1"/>
    <col min="4872" max="4872" width="12.85546875" style="85" customWidth="1"/>
    <col min="4873" max="4873" width="10.7109375" style="85" customWidth="1"/>
    <col min="4874" max="4875" width="10.140625" style="85" customWidth="1"/>
    <col min="4876" max="4876" width="15.85546875" style="85" customWidth="1"/>
    <col min="4877" max="5120" width="9.140625" style="85"/>
    <col min="5121" max="5121" width="15.5703125" style="85" customWidth="1"/>
    <col min="5122" max="5122" width="9.42578125" style="85" customWidth="1"/>
    <col min="5123" max="5123" width="17" style="85" customWidth="1"/>
    <col min="5124" max="5125" width="16.140625" style="85" customWidth="1"/>
    <col min="5126" max="5126" width="14.5703125" style="85" customWidth="1"/>
    <col min="5127" max="5127" width="12.42578125" style="85" customWidth="1"/>
    <col min="5128" max="5128" width="12.85546875" style="85" customWidth="1"/>
    <col min="5129" max="5129" width="10.7109375" style="85" customWidth="1"/>
    <col min="5130" max="5131" width="10.140625" style="85" customWidth="1"/>
    <col min="5132" max="5132" width="15.85546875" style="85" customWidth="1"/>
    <col min="5133" max="5376" width="9.140625" style="85"/>
    <col min="5377" max="5377" width="15.5703125" style="85" customWidth="1"/>
    <col min="5378" max="5378" width="9.42578125" style="85" customWidth="1"/>
    <col min="5379" max="5379" width="17" style="85" customWidth="1"/>
    <col min="5380" max="5381" width="16.140625" style="85" customWidth="1"/>
    <col min="5382" max="5382" width="14.5703125" style="85" customWidth="1"/>
    <col min="5383" max="5383" width="12.42578125" style="85" customWidth="1"/>
    <col min="5384" max="5384" width="12.85546875" style="85" customWidth="1"/>
    <col min="5385" max="5385" width="10.7109375" style="85" customWidth="1"/>
    <col min="5386" max="5387" width="10.140625" style="85" customWidth="1"/>
    <col min="5388" max="5388" width="15.85546875" style="85" customWidth="1"/>
    <col min="5389" max="5632" width="9.140625" style="85"/>
    <col min="5633" max="5633" width="15.5703125" style="85" customWidth="1"/>
    <col min="5634" max="5634" width="9.42578125" style="85" customWidth="1"/>
    <col min="5635" max="5635" width="17" style="85" customWidth="1"/>
    <col min="5636" max="5637" width="16.140625" style="85" customWidth="1"/>
    <col min="5638" max="5638" width="14.5703125" style="85" customWidth="1"/>
    <col min="5639" max="5639" width="12.42578125" style="85" customWidth="1"/>
    <col min="5640" max="5640" width="12.85546875" style="85" customWidth="1"/>
    <col min="5641" max="5641" width="10.7109375" style="85" customWidth="1"/>
    <col min="5642" max="5643" width="10.140625" style="85" customWidth="1"/>
    <col min="5644" max="5644" width="15.85546875" style="85" customWidth="1"/>
    <col min="5645" max="5888" width="9.140625" style="85"/>
    <col min="5889" max="5889" width="15.5703125" style="85" customWidth="1"/>
    <col min="5890" max="5890" width="9.42578125" style="85" customWidth="1"/>
    <col min="5891" max="5891" width="17" style="85" customWidth="1"/>
    <col min="5892" max="5893" width="16.140625" style="85" customWidth="1"/>
    <col min="5894" max="5894" width="14.5703125" style="85" customWidth="1"/>
    <col min="5895" max="5895" width="12.42578125" style="85" customWidth="1"/>
    <col min="5896" max="5896" width="12.85546875" style="85" customWidth="1"/>
    <col min="5897" max="5897" width="10.7109375" style="85" customWidth="1"/>
    <col min="5898" max="5899" width="10.140625" style="85" customWidth="1"/>
    <col min="5900" max="5900" width="15.85546875" style="85" customWidth="1"/>
    <col min="5901" max="6144" width="9.140625" style="85"/>
    <col min="6145" max="6145" width="15.5703125" style="85" customWidth="1"/>
    <col min="6146" max="6146" width="9.42578125" style="85" customWidth="1"/>
    <col min="6147" max="6147" width="17" style="85" customWidth="1"/>
    <col min="6148" max="6149" width="16.140625" style="85" customWidth="1"/>
    <col min="6150" max="6150" width="14.5703125" style="85" customWidth="1"/>
    <col min="6151" max="6151" width="12.42578125" style="85" customWidth="1"/>
    <col min="6152" max="6152" width="12.85546875" style="85" customWidth="1"/>
    <col min="6153" max="6153" width="10.7109375" style="85" customWidth="1"/>
    <col min="6154" max="6155" width="10.140625" style="85" customWidth="1"/>
    <col min="6156" max="6156" width="15.85546875" style="85" customWidth="1"/>
    <col min="6157" max="6400" width="9.140625" style="85"/>
    <col min="6401" max="6401" width="15.5703125" style="85" customWidth="1"/>
    <col min="6402" max="6402" width="9.42578125" style="85" customWidth="1"/>
    <col min="6403" max="6403" width="17" style="85" customWidth="1"/>
    <col min="6404" max="6405" width="16.140625" style="85" customWidth="1"/>
    <col min="6406" max="6406" width="14.5703125" style="85" customWidth="1"/>
    <col min="6407" max="6407" width="12.42578125" style="85" customWidth="1"/>
    <col min="6408" max="6408" width="12.85546875" style="85" customWidth="1"/>
    <col min="6409" max="6409" width="10.7109375" style="85" customWidth="1"/>
    <col min="6410" max="6411" width="10.140625" style="85" customWidth="1"/>
    <col min="6412" max="6412" width="15.85546875" style="85" customWidth="1"/>
    <col min="6413" max="6656" width="9.140625" style="85"/>
    <col min="6657" max="6657" width="15.5703125" style="85" customWidth="1"/>
    <col min="6658" max="6658" width="9.42578125" style="85" customWidth="1"/>
    <col min="6659" max="6659" width="17" style="85" customWidth="1"/>
    <col min="6660" max="6661" width="16.140625" style="85" customWidth="1"/>
    <col min="6662" max="6662" width="14.5703125" style="85" customWidth="1"/>
    <col min="6663" max="6663" width="12.42578125" style="85" customWidth="1"/>
    <col min="6664" max="6664" width="12.85546875" style="85" customWidth="1"/>
    <col min="6665" max="6665" width="10.7109375" style="85" customWidth="1"/>
    <col min="6666" max="6667" width="10.140625" style="85" customWidth="1"/>
    <col min="6668" max="6668" width="15.85546875" style="85" customWidth="1"/>
    <col min="6669" max="6912" width="9.140625" style="85"/>
    <col min="6913" max="6913" width="15.5703125" style="85" customWidth="1"/>
    <col min="6914" max="6914" width="9.42578125" style="85" customWidth="1"/>
    <col min="6915" max="6915" width="17" style="85" customWidth="1"/>
    <col min="6916" max="6917" width="16.140625" style="85" customWidth="1"/>
    <col min="6918" max="6918" width="14.5703125" style="85" customWidth="1"/>
    <col min="6919" max="6919" width="12.42578125" style="85" customWidth="1"/>
    <col min="6920" max="6920" width="12.85546875" style="85" customWidth="1"/>
    <col min="6921" max="6921" width="10.7109375" style="85" customWidth="1"/>
    <col min="6922" max="6923" width="10.140625" style="85" customWidth="1"/>
    <col min="6924" max="6924" width="15.85546875" style="85" customWidth="1"/>
    <col min="6925" max="7168" width="9.140625" style="85"/>
    <col min="7169" max="7169" width="15.5703125" style="85" customWidth="1"/>
    <col min="7170" max="7170" width="9.42578125" style="85" customWidth="1"/>
    <col min="7171" max="7171" width="17" style="85" customWidth="1"/>
    <col min="7172" max="7173" width="16.140625" style="85" customWidth="1"/>
    <col min="7174" max="7174" width="14.5703125" style="85" customWidth="1"/>
    <col min="7175" max="7175" width="12.42578125" style="85" customWidth="1"/>
    <col min="7176" max="7176" width="12.85546875" style="85" customWidth="1"/>
    <col min="7177" max="7177" width="10.7109375" style="85" customWidth="1"/>
    <col min="7178" max="7179" width="10.140625" style="85" customWidth="1"/>
    <col min="7180" max="7180" width="15.85546875" style="85" customWidth="1"/>
    <col min="7181" max="7424" width="9.140625" style="85"/>
    <col min="7425" max="7425" width="15.5703125" style="85" customWidth="1"/>
    <col min="7426" max="7426" width="9.42578125" style="85" customWidth="1"/>
    <col min="7427" max="7427" width="17" style="85" customWidth="1"/>
    <col min="7428" max="7429" width="16.140625" style="85" customWidth="1"/>
    <col min="7430" max="7430" width="14.5703125" style="85" customWidth="1"/>
    <col min="7431" max="7431" width="12.42578125" style="85" customWidth="1"/>
    <col min="7432" max="7432" width="12.85546875" style="85" customWidth="1"/>
    <col min="7433" max="7433" width="10.7109375" style="85" customWidth="1"/>
    <col min="7434" max="7435" width="10.140625" style="85" customWidth="1"/>
    <col min="7436" max="7436" width="15.85546875" style="85" customWidth="1"/>
    <col min="7437" max="7680" width="9.140625" style="85"/>
    <col min="7681" max="7681" width="15.5703125" style="85" customWidth="1"/>
    <col min="7682" max="7682" width="9.42578125" style="85" customWidth="1"/>
    <col min="7683" max="7683" width="17" style="85" customWidth="1"/>
    <col min="7684" max="7685" width="16.140625" style="85" customWidth="1"/>
    <col min="7686" max="7686" width="14.5703125" style="85" customWidth="1"/>
    <col min="7687" max="7687" width="12.42578125" style="85" customWidth="1"/>
    <col min="7688" max="7688" width="12.85546875" style="85" customWidth="1"/>
    <col min="7689" max="7689" width="10.7109375" style="85" customWidth="1"/>
    <col min="7690" max="7691" width="10.140625" style="85" customWidth="1"/>
    <col min="7692" max="7692" width="15.85546875" style="85" customWidth="1"/>
    <col min="7693" max="7936" width="9.140625" style="85"/>
    <col min="7937" max="7937" width="15.5703125" style="85" customWidth="1"/>
    <col min="7938" max="7938" width="9.42578125" style="85" customWidth="1"/>
    <col min="7939" max="7939" width="17" style="85" customWidth="1"/>
    <col min="7940" max="7941" width="16.140625" style="85" customWidth="1"/>
    <col min="7942" max="7942" width="14.5703125" style="85" customWidth="1"/>
    <col min="7943" max="7943" width="12.42578125" style="85" customWidth="1"/>
    <col min="7944" max="7944" width="12.85546875" style="85" customWidth="1"/>
    <col min="7945" max="7945" width="10.7109375" style="85" customWidth="1"/>
    <col min="7946" max="7947" width="10.140625" style="85" customWidth="1"/>
    <col min="7948" max="7948" width="15.85546875" style="85" customWidth="1"/>
    <col min="7949" max="8192" width="9.140625" style="85"/>
    <col min="8193" max="8193" width="15.5703125" style="85" customWidth="1"/>
    <col min="8194" max="8194" width="9.42578125" style="85" customWidth="1"/>
    <col min="8195" max="8195" width="17" style="85" customWidth="1"/>
    <col min="8196" max="8197" width="16.140625" style="85" customWidth="1"/>
    <col min="8198" max="8198" width="14.5703125" style="85" customWidth="1"/>
    <col min="8199" max="8199" width="12.42578125" style="85" customWidth="1"/>
    <col min="8200" max="8200" width="12.85546875" style="85" customWidth="1"/>
    <col min="8201" max="8201" width="10.7109375" style="85" customWidth="1"/>
    <col min="8202" max="8203" width="10.140625" style="85" customWidth="1"/>
    <col min="8204" max="8204" width="15.85546875" style="85" customWidth="1"/>
    <col min="8205" max="8448" width="9.140625" style="85"/>
    <col min="8449" max="8449" width="15.5703125" style="85" customWidth="1"/>
    <col min="8450" max="8450" width="9.42578125" style="85" customWidth="1"/>
    <col min="8451" max="8451" width="17" style="85" customWidth="1"/>
    <col min="8452" max="8453" width="16.140625" style="85" customWidth="1"/>
    <col min="8454" max="8454" width="14.5703125" style="85" customWidth="1"/>
    <col min="8455" max="8455" width="12.42578125" style="85" customWidth="1"/>
    <col min="8456" max="8456" width="12.85546875" style="85" customWidth="1"/>
    <col min="8457" max="8457" width="10.7109375" style="85" customWidth="1"/>
    <col min="8458" max="8459" width="10.140625" style="85" customWidth="1"/>
    <col min="8460" max="8460" width="15.85546875" style="85" customWidth="1"/>
    <col min="8461" max="8704" width="9.140625" style="85"/>
    <col min="8705" max="8705" width="15.5703125" style="85" customWidth="1"/>
    <col min="8706" max="8706" width="9.42578125" style="85" customWidth="1"/>
    <col min="8707" max="8707" width="17" style="85" customWidth="1"/>
    <col min="8708" max="8709" width="16.140625" style="85" customWidth="1"/>
    <col min="8710" max="8710" width="14.5703125" style="85" customWidth="1"/>
    <col min="8711" max="8711" width="12.42578125" style="85" customWidth="1"/>
    <col min="8712" max="8712" width="12.85546875" style="85" customWidth="1"/>
    <col min="8713" max="8713" width="10.7109375" style="85" customWidth="1"/>
    <col min="8714" max="8715" width="10.140625" style="85" customWidth="1"/>
    <col min="8716" max="8716" width="15.85546875" style="85" customWidth="1"/>
    <col min="8717" max="8960" width="9.140625" style="85"/>
    <col min="8961" max="8961" width="15.5703125" style="85" customWidth="1"/>
    <col min="8962" max="8962" width="9.42578125" style="85" customWidth="1"/>
    <col min="8963" max="8963" width="17" style="85" customWidth="1"/>
    <col min="8964" max="8965" width="16.140625" style="85" customWidth="1"/>
    <col min="8966" max="8966" width="14.5703125" style="85" customWidth="1"/>
    <col min="8967" max="8967" width="12.42578125" style="85" customWidth="1"/>
    <col min="8968" max="8968" width="12.85546875" style="85" customWidth="1"/>
    <col min="8969" max="8969" width="10.7109375" style="85" customWidth="1"/>
    <col min="8970" max="8971" width="10.140625" style="85" customWidth="1"/>
    <col min="8972" max="8972" width="15.85546875" style="85" customWidth="1"/>
    <col min="8973" max="9216" width="9.140625" style="85"/>
    <col min="9217" max="9217" width="15.5703125" style="85" customWidth="1"/>
    <col min="9218" max="9218" width="9.42578125" style="85" customWidth="1"/>
    <col min="9219" max="9219" width="17" style="85" customWidth="1"/>
    <col min="9220" max="9221" width="16.140625" style="85" customWidth="1"/>
    <col min="9222" max="9222" width="14.5703125" style="85" customWidth="1"/>
    <col min="9223" max="9223" width="12.42578125" style="85" customWidth="1"/>
    <col min="9224" max="9224" width="12.85546875" style="85" customWidth="1"/>
    <col min="9225" max="9225" width="10.7109375" style="85" customWidth="1"/>
    <col min="9226" max="9227" width="10.140625" style="85" customWidth="1"/>
    <col min="9228" max="9228" width="15.85546875" style="85" customWidth="1"/>
    <col min="9229" max="9472" width="9.140625" style="85"/>
    <col min="9473" max="9473" width="15.5703125" style="85" customWidth="1"/>
    <col min="9474" max="9474" width="9.42578125" style="85" customWidth="1"/>
    <col min="9475" max="9475" width="17" style="85" customWidth="1"/>
    <col min="9476" max="9477" width="16.140625" style="85" customWidth="1"/>
    <col min="9478" max="9478" width="14.5703125" style="85" customWidth="1"/>
    <col min="9479" max="9479" width="12.42578125" style="85" customWidth="1"/>
    <col min="9480" max="9480" width="12.85546875" style="85" customWidth="1"/>
    <col min="9481" max="9481" width="10.7109375" style="85" customWidth="1"/>
    <col min="9482" max="9483" width="10.140625" style="85" customWidth="1"/>
    <col min="9484" max="9484" width="15.85546875" style="85" customWidth="1"/>
    <col min="9485" max="9728" width="9.140625" style="85"/>
    <col min="9729" max="9729" width="15.5703125" style="85" customWidth="1"/>
    <col min="9730" max="9730" width="9.42578125" style="85" customWidth="1"/>
    <col min="9731" max="9731" width="17" style="85" customWidth="1"/>
    <col min="9732" max="9733" width="16.140625" style="85" customWidth="1"/>
    <col min="9734" max="9734" width="14.5703125" style="85" customWidth="1"/>
    <col min="9735" max="9735" width="12.42578125" style="85" customWidth="1"/>
    <col min="9736" max="9736" width="12.85546875" style="85" customWidth="1"/>
    <col min="9737" max="9737" width="10.7109375" style="85" customWidth="1"/>
    <col min="9738" max="9739" width="10.140625" style="85" customWidth="1"/>
    <col min="9740" max="9740" width="15.85546875" style="85" customWidth="1"/>
    <col min="9741" max="9984" width="9.140625" style="85"/>
    <col min="9985" max="9985" width="15.5703125" style="85" customWidth="1"/>
    <col min="9986" max="9986" width="9.42578125" style="85" customWidth="1"/>
    <col min="9987" max="9987" width="17" style="85" customWidth="1"/>
    <col min="9988" max="9989" width="16.140625" style="85" customWidth="1"/>
    <col min="9990" max="9990" width="14.5703125" style="85" customWidth="1"/>
    <col min="9991" max="9991" width="12.42578125" style="85" customWidth="1"/>
    <col min="9992" max="9992" width="12.85546875" style="85" customWidth="1"/>
    <col min="9993" max="9993" width="10.7109375" style="85" customWidth="1"/>
    <col min="9994" max="9995" width="10.140625" style="85" customWidth="1"/>
    <col min="9996" max="9996" width="15.85546875" style="85" customWidth="1"/>
    <col min="9997" max="10240" width="9.140625" style="85"/>
    <col min="10241" max="10241" width="15.5703125" style="85" customWidth="1"/>
    <col min="10242" max="10242" width="9.42578125" style="85" customWidth="1"/>
    <col min="10243" max="10243" width="17" style="85" customWidth="1"/>
    <col min="10244" max="10245" width="16.140625" style="85" customWidth="1"/>
    <col min="10246" max="10246" width="14.5703125" style="85" customWidth="1"/>
    <col min="10247" max="10247" width="12.42578125" style="85" customWidth="1"/>
    <col min="10248" max="10248" width="12.85546875" style="85" customWidth="1"/>
    <col min="10249" max="10249" width="10.7109375" style="85" customWidth="1"/>
    <col min="10250" max="10251" width="10.140625" style="85" customWidth="1"/>
    <col min="10252" max="10252" width="15.85546875" style="85" customWidth="1"/>
    <col min="10253" max="10496" width="9.140625" style="85"/>
    <col min="10497" max="10497" width="15.5703125" style="85" customWidth="1"/>
    <col min="10498" max="10498" width="9.42578125" style="85" customWidth="1"/>
    <col min="10499" max="10499" width="17" style="85" customWidth="1"/>
    <col min="10500" max="10501" width="16.140625" style="85" customWidth="1"/>
    <col min="10502" max="10502" width="14.5703125" style="85" customWidth="1"/>
    <col min="10503" max="10503" width="12.42578125" style="85" customWidth="1"/>
    <col min="10504" max="10504" width="12.85546875" style="85" customWidth="1"/>
    <col min="10505" max="10505" width="10.7109375" style="85" customWidth="1"/>
    <col min="10506" max="10507" width="10.140625" style="85" customWidth="1"/>
    <col min="10508" max="10508" width="15.85546875" style="85" customWidth="1"/>
    <col min="10509" max="10752" width="9.140625" style="85"/>
    <col min="10753" max="10753" width="15.5703125" style="85" customWidth="1"/>
    <col min="10754" max="10754" width="9.42578125" style="85" customWidth="1"/>
    <col min="10755" max="10755" width="17" style="85" customWidth="1"/>
    <col min="10756" max="10757" width="16.140625" style="85" customWidth="1"/>
    <col min="10758" max="10758" width="14.5703125" style="85" customWidth="1"/>
    <col min="10759" max="10759" width="12.42578125" style="85" customWidth="1"/>
    <col min="10760" max="10760" width="12.85546875" style="85" customWidth="1"/>
    <col min="10761" max="10761" width="10.7109375" style="85" customWidth="1"/>
    <col min="10762" max="10763" width="10.140625" style="85" customWidth="1"/>
    <col min="10764" max="10764" width="15.85546875" style="85" customWidth="1"/>
    <col min="10765" max="11008" width="9.140625" style="85"/>
    <col min="11009" max="11009" width="15.5703125" style="85" customWidth="1"/>
    <col min="11010" max="11010" width="9.42578125" style="85" customWidth="1"/>
    <col min="11011" max="11011" width="17" style="85" customWidth="1"/>
    <col min="11012" max="11013" width="16.140625" style="85" customWidth="1"/>
    <col min="11014" max="11014" width="14.5703125" style="85" customWidth="1"/>
    <col min="11015" max="11015" width="12.42578125" style="85" customWidth="1"/>
    <col min="11016" max="11016" width="12.85546875" style="85" customWidth="1"/>
    <col min="11017" max="11017" width="10.7109375" style="85" customWidth="1"/>
    <col min="11018" max="11019" width="10.140625" style="85" customWidth="1"/>
    <col min="11020" max="11020" width="15.85546875" style="85" customWidth="1"/>
    <col min="11021" max="11264" width="9.140625" style="85"/>
    <col min="11265" max="11265" width="15.5703125" style="85" customWidth="1"/>
    <col min="11266" max="11266" width="9.42578125" style="85" customWidth="1"/>
    <col min="11267" max="11267" width="17" style="85" customWidth="1"/>
    <col min="11268" max="11269" width="16.140625" style="85" customWidth="1"/>
    <col min="11270" max="11270" width="14.5703125" style="85" customWidth="1"/>
    <col min="11271" max="11271" width="12.42578125" style="85" customWidth="1"/>
    <col min="11272" max="11272" width="12.85546875" style="85" customWidth="1"/>
    <col min="11273" max="11273" width="10.7109375" style="85" customWidth="1"/>
    <col min="11274" max="11275" width="10.140625" style="85" customWidth="1"/>
    <col min="11276" max="11276" width="15.85546875" style="85" customWidth="1"/>
    <col min="11277" max="11520" width="9.140625" style="85"/>
    <col min="11521" max="11521" width="15.5703125" style="85" customWidth="1"/>
    <col min="11522" max="11522" width="9.42578125" style="85" customWidth="1"/>
    <col min="11523" max="11523" width="17" style="85" customWidth="1"/>
    <col min="11524" max="11525" width="16.140625" style="85" customWidth="1"/>
    <col min="11526" max="11526" width="14.5703125" style="85" customWidth="1"/>
    <col min="11527" max="11527" width="12.42578125" style="85" customWidth="1"/>
    <col min="11528" max="11528" width="12.85546875" style="85" customWidth="1"/>
    <col min="11529" max="11529" width="10.7109375" style="85" customWidth="1"/>
    <col min="11530" max="11531" width="10.140625" style="85" customWidth="1"/>
    <col min="11532" max="11532" width="15.85546875" style="85" customWidth="1"/>
    <col min="11533" max="11776" width="9.140625" style="85"/>
    <col min="11777" max="11777" width="15.5703125" style="85" customWidth="1"/>
    <col min="11778" max="11778" width="9.42578125" style="85" customWidth="1"/>
    <col min="11779" max="11779" width="17" style="85" customWidth="1"/>
    <col min="11780" max="11781" width="16.140625" style="85" customWidth="1"/>
    <col min="11782" max="11782" width="14.5703125" style="85" customWidth="1"/>
    <col min="11783" max="11783" width="12.42578125" style="85" customWidth="1"/>
    <col min="11784" max="11784" width="12.85546875" style="85" customWidth="1"/>
    <col min="11785" max="11785" width="10.7109375" style="85" customWidth="1"/>
    <col min="11786" max="11787" width="10.140625" style="85" customWidth="1"/>
    <col min="11788" max="11788" width="15.85546875" style="85" customWidth="1"/>
    <col min="11789" max="12032" width="9.140625" style="85"/>
    <col min="12033" max="12033" width="15.5703125" style="85" customWidth="1"/>
    <col min="12034" max="12034" width="9.42578125" style="85" customWidth="1"/>
    <col min="12035" max="12035" width="17" style="85" customWidth="1"/>
    <col min="12036" max="12037" width="16.140625" style="85" customWidth="1"/>
    <col min="12038" max="12038" width="14.5703125" style="85" customWidth="1"/>
    <col min="12039" max="12039" width="12.42578125" style="85" customWidth="1"/>
    <col min="12040" max="12040" width="12.85546875" style="85" customWidth="1"/>
    <col min="12041" max="12041" width="10.7109375" style="85" customWidth="1"/>
    <col min="12042" max="12043" width="10.140625" style="85" customWidth="1"/>
    <col min="12044" max="12044" width="15.85546875" style="85" customWidth="1"/>
    <col min="12045" max="12288" width="9.140625" style="85"/>
    <col min="12289" max="12289" width="15.5703125" style="85" customWidth="1"/>
    <col min="12290" max="12290" width="9.42578125" style="85" customWidth="1"/>
    <col min="12291" max="12291" width="17" style="85" customWidth="1"/>
    <col min="12292" max="12293" width="16.140625" style="85" customWidth="1"/>
    <col min="12294" max="12294" width="14.5703125" style="85" customWidth="1"/>
    <col min="12295" max="12295" width="12.42578125" style="85" customWidth="1"/>
    <col min="12296" max="12296" width="12.85546875" style="85" customWidth="1"/>
    <col min="12297" max="12297" width="10.7109375" style="85" customWidth="1"/>
    <col min="12298" max="12299" width="10.140625" style="85" customWidth="1"/>
    <col min="12300" max="12300" width="15.85546875" style="85" customWidth="1"/>
    <col min="12301" max="12544" width="9.140625" style="85"/>
    <col min="12545" max="12545" width="15.5703125" style="85" customWidth="1"/>
    <col min="12546" max="12546" width="9.42578125" style="85" customWidth="1"/>
    <col min="12547" max="12547" width="17" style="85" customWidth="1"/>
    <col min="12548" max="12549" width="16.140625" style="85" customWidth="1"/>
    <col min="12550" max="12550" width="14.5703125" style="85" customWidth="1"/>
    <col min="12551" max="12551" width="12.42578125" style="85" customWidth="1"/>
    <col min="12552" max="12552" width="12.85546875" style="85" customWidth="1"/>
    <col min="12553" max="12553" width="10.7109375" style="85" customWidth="1"/>
    <col min="12554" max="12555" width="10.140625" style="85" customWidth="1"/>
    <col min="12556" max="12556" width="15.85546875" style="85" customWidth="1"/>
    <col min="12557" max="12800" width="9.140625" style="85"/>
    <col min="12801" max="12801" width="15.5703125" style="85" customWidth="1"/>
    <col min="12802" max="12802" width="9.42578125" style="85" customWidth="1"/>
    <col min="12803" max="12803" width="17" style="85" customWidth="1"/>
    <col min="12804" max="12805" width="16.140625" style="85" customWidth="1"/>
    <col min="12806" max="12806" width="14.5703125" style="85" customWidth="1"/>
    <col min="12807" max="12807" width="12.42578125" style="85" customWidth="1"/>
    <col min="12808" max="12808" width="12.85546875" style="85" customWidth="1"/>
    <col min="12809" max="12809" width="10.7109375" style="85" customWidth="1"/>
    <col min="12810" max="12811" width="10.140625" style="85" customWidth="1"/>
    <col min="12812" max="12812" width="15.85546875" style="85" customWidth="1"/>
    <col min="12813" max="13056" width="9.140625" style="85"/>
    <col min="13057" max="13057" width="15.5703125" style="85" customWidth="1"/>
    <col min="13058" max="13058" width="9.42578125" style="85" customWidth="1"/>
    <col min="13059" max="13059" width="17" style="85" customWidth="1"/>
    <col min="13060" max="13061" width="16.140625" style="85" customWidth="1"/>
    <col min="13062" max="13062" width="14.5703125" style="85" customWidth="1"/>
    <col min="13063" max="13063" width="12.42578125" style="85" customWidth="1"/>
    <col min="13064" max="13064" width="12.85546875" style="85" customWidth="1"/>
    <col min="13065" max="13065" width="10.7109375" style="85" customWidth="1"/>
    <col min="13066" max="13067" width="10.140625" style="85" customWidth="1"/>
    <col min="13068" max="13068" width="15.85546875" style="85" customWidth="1"/>
    <col min="13069" max="13312" width="9.140625" style="85"/>
    <col min="13313" max="13313" width="15.5703125" style="85" customWidth="1"/>
    <col min="13314" max="13314" width="9.42578125" style="85" customWidth="1"/>
    <col min="13315" max="13315" width="17" style="85" customWidth="1"/>
    <col min="13316" max="13317" width="16.140625" style="85" customWidth="1"/>
    <col min="13318" max="13318" width="14.5703125" style="85" customWidth="1"/>
    <col min="13319" max="13319" width="12.42578125" style="85" customWidth="1"/>
    <col min="13320" max="13320" width="12.85546875" style="85" customWidth="1"/>
    <col min="13321" max="13321" width="10.7109375" style="85" customWidth="1"/>
    <col min="13322" max="13323" width="10.140625" style="85" customWidth="1"/>
    <col min="13324" max="13324" width="15.85546875" style="85" customWidth="1"/>
    <col min="13325" max="13568" width="9.140625" style="85"/>
    <col min="13569" max="13569" width="15.5703125" style="85" customWidth="1"/>
    <col min="13570" max="13570" width="9.42578125" style="85" customWidth="1"/>
    <col min="13571" max="13571" width="17" style="85" customWidth="1"/>
    <col min="13572" max="13573" width="16.140625" style="85" customWidth="1"/>
    <col min="13574" max="13574" width="14.5703125" style="85" customWidth="1"/>
    <col min="13575" max="13575" width="12.42578125" style="85" customWidth="1"/>
    <col min="13576" max="13576" width="12.85546875" style="85" customWidth="1"/>
    <col min="13577" max="13577" width="10.7109375" style="85" customWidth="1"/>
    <col min="13578" max="13579" width="10.140625" style="85" customWidth="1"/>
    <col min="13580" max="13580" width="15.85546875" style="85" customWidth="1"/>
    <col min="13581" max="13824" width="9.140625" style="85"/>
    <col min="13825" max="13825" width="15.5703125" style="85" customWidth="1"/>
    <col min="13826" max="13826" width="9.42578125" style="85" customWidth="1"/>
    <col min="13827" max="13827" width="17" style="85" customWidth="1"/>
    <col min="13828" max="13829" width="16.140625" style="85" customWidth="1"/>
    <col min="13830" max="13830" width="14.5703125" style="85" customWidth="1"/>
    <col min="13831" max="13831" width="12.42578125" style="85" customWidth="1"/>
    <col min="13832" max="13832" width="12.85546875" style="85" customWidth="1"/>
    <col min="13833" max="13833" width="10.7109375" style="85" customWidth="1"/>
    <col min="13834" max="13835" width="10.140625" style="85" customWidth="1"/>
    <col min="13836" max="13836" width="15.85546875" style="85" customWidth="1"/>
    <col min="13837" max="14080" width="9.140625" style="85"/>
    <col min="14081" max="14081" width="15.5703125" style="85" customWidth="1"/>
    <col min="14082" max="14082" width="9.42578125" style="85" customWidth="1"/>
    <col min="14083" max="14083" width="17" style="85" customWidth="1"/>
    <col min="14084" max="14085" width="16.140625" style="85" customWidth="1"/>
    <col min="14086" max="14086" width="14.5703125" style="85" customWidth="1"/>
    <col min="14087" max="14087" width="12.42578125" style="85" customWidth="1"/>
    <col min="14088" max="14088" width="12.85546875" style="85" customWidth="1"/>
    <col min="14089" max="14089" width="10.7109375" style="85" customWidth="1"/>
    <col min="14090" max="14091" width="10.140625" style="85" customWidth="1"/>
    <col min="14092" max="14092" width="15.85546875" style="85" customWidth="1"/>
    <col min="14093" max="14336" width="9.140625" style="85"/>
    <col min="14337" max="14337" width="15.5703125" style="85" customWidth="1"/>
    <col min="14338" max="14338" width="9.42578125" style="85" customWidth="1"/>
    <col min="14339" max="14339" width="17" style="85" customWidth="1"/>
    <col min="14340" max="14341" width="16.140625" style="85" customWidth="1"/>
    <col min="14342" max="14342" width="14.5703125" style="85" customWidth="1"/>
    <col min="14343" max="14343" width="12.42578125" style="85" customWidth="1"/>
    <col min="14344" max="14344" width="12.85546875" style="85" customWidth="1"/>
    <col min="14345" max="14345" width="10.7109375" style="85" customWidth="1"/>
    <col min="14346" max="14347" width="10.140625" style="85" customWidth="1"/>
    <col min="14348" max="14348" width="15.85546875" style="85" customWidth="1"/>
    <col min="14349" max="14592" width="9.140625" style="85"/>
    <col min="14593" max="14593" width="15.5703125" style="85" customWidth="1"/>
    <col min="14594" max="14594" width="9.42578125" style="85" customWidth="1"/>
    <col min="14595" max="14595" width="17" style="85" customWidth="1"/>
    <col min="14596" max="14597" width="16.140625" style="85" customWidth="1"/>
    <col min="14598" max="14598" width="14.5703125" style="85" customWidth="1"/>
    <col min="14599" max="14599" width="12.42578125" style="85" customWidth="1"/>
    <col min="14600" max="14600" width="12.85546875" style="85" customWidth="1"/>
    <col min="14601" max="14601" width="10.7109375" style="85" customWidth="1"/>
    <col min="14602" max="14603" width="10.140625" style="85" customWidth="1"/>
    <col min="14604" max="14604" width="15.85546875" style="85" customWidth="1"/>
    <col min="14605" max="14848" width="9.140625" style="85"/>
    <col min="14849" max="14849" width="15.5703125" style="85" customWidth="1"/>
    <col min="14850" max="14850" width="9.42578125" style="85" customWidth="1"/>
    <col min="14851" max="14851" width="17" style="85" customWidth="1"/>
    <col min="14852" max="14853" width="16.140625" style="85" customWidth="1"/>
    <col min="14854" max="14854" width="14.5703125" style="85" customWidth="1"/>
    <col min="14855" max="14855" width="12.42578125" style="85" customWidth="1"/>
    <col min="14856" max="14856" width="12.85546875" style="85" customWidth="1"/>
    <col min="14857" max="14857" width="10.7109375" style="85" customWidth="1"/>
    <col min="14858" max="14859" width="10.140625" style="85" customWidth="1"/>
    <col min="14860" max="14860" width="15.85546875" style="85" customWidth="1"/>
    <col min="14861" max="15104" width="9.140625" style="85"/>
    <col min="15105" max="15105" width="15.5703125" style="85" customWidth="1"/>
    <col min="15106" max="15106" width="9.42578125" style="85" customWidth="1"/>
    <col min="15107" max="15107" width="17" style="85" customWidth="1"/>
    <col min="15108" max="15109" width="16.140625" style="85" customWidth="1"/>
    <col min="15110" max="15110" width="14.5703125" style="85" customWidth="1"/>
    <col min="15111" max="15111" width="12.42578125" style="85" customWidth="1"/>
    <col min="15112" max="15112" width="12.85546875" style="85" customWidth="1"/>
    <col min="15113" max="15113" width="10.7109375" style="85" customWidth="1"/>
    <col min="15114" max="15115" width="10.140625" style="85" customWidth="1"/>
    <col min="15116" max="15116" width="15.85546875" style="85" customWidth="1"/>
    <col min="15117" max="15360" width="9.140625" style="85"/>
    <col min="15361" max="15361" width="15.5703125" style="85" customWidth="1"/>
    <col min="15362" max="15362" width="9.42578125" style="85" customWidth="1"/>
    <col min="15363" max="15363" width="17" style="85" customWidth="1"/>
    <col min="15364" max="15365" width="16.140625" style="85" customWidth="1"/>
    <col min="15366" max="15366" width="14.5703125" style="85" customWidth="1"/>
    <col min="15367" max="15367" width="12.42578125" style="85" customWidth="1"/>
    <col min="15368" max="15368" width="12.85546875" style="85" customWidth="1"/>
    <col min="15369" max="15369" width="10.7109375" style="85" customWidth="1"/>
    <col min="15370" max="15371" width="10.140625" style="85" customWidth="1"/>
    <col min="15372" max="15372" width="15.85546875" style="85" customWidth="1"/>
    <col min="15373" max="15616" width="9.140625" style="85"/>
    <col min="15617" max="15617" width="15.5703125" style="85" customWidth="1"/>
    <col min="15618" max="15618" width="9.42578125" style="85" customWidth="1"/>
    <col min="15619" max="15619" width="17" style="85" customWidth="1"/>
    <col min="15620" max="15621" width="16.140625" style="85" customWidth="1"/>
    <col min="15622" max="15622" width="14.5703125" style="85" customWidth="1"/>
    <col min="15623" max="15623" width="12.42578125" style="85" customWidth="1"/>
    <col min="15624" max="15624" width="12.85546875" style="85" customWidth="1"/>
    <col min="15625" max="15625" width="10.7109375" style="85" customWidth="1"/>
    <col min="15626" max="15627" width="10.140625" style="85" customWidth="1"/>
    <col min="15628" max="15628" width="15.85546875" style="85" customWidth="1"/>
    <col min="15629" max="15872" width="9.140625" style="85"/>
    <col min="15873" max="15873" width="15.5703125" style="85" customWidth="1"/>
    <col min="15874" max="15874" width="9.42578125" style="85" customWidth="1"/>
    <col min="15875" max="15875" width="17" style="85" customWidth="1"/>
    <col min="15876" max="15877" width="16.140625" style="85" customWidth="1"/>
    <col min="15878" max="15878" width="14.5703125" style="85" customWidth="1"/>
    <col min="15879" max="15879" width="12.42578125" style="85" customWidth="1"/>
    <col min="15880" max="15880" width="12.85546875" style="85" customWidth="1"/>
    <col min="15881" max="15881" width="10.7109375" style="85" customWidth="1"/>
    <col min="15882" max="15883" width="10.140625" style="85" customWidth="1"/>
    <col min="15884" max="15884" width="15.85546875" style="85" customWidth="1"/>
    <col min="15885" max="16128" width="9.140625" style="85"/>
    <col min="16129" max="16129" width="15.5703125" style="85" customWidth="1"/>
    <col min="16130" max="16130" width="9.42578125" style="85" customWidth="1"/>
    <col min="16131" max="16131" width="17" style="85" customWidth="1"/>
    <col min="16132" max="16133" width="16.140625" style="85" customWidth="1"/>
    <col min="16134" max="16134" width="14.5703125" style="85" customWidth="1"/>
    <col min="16135" max="16135" width="12.42578125" style="85" customWidth="1"/>
    <col min="16136" max="16136" width="12.85546875" style="85" customWidth="1"/>
    <col min="16137" max="16137" width="10.7109375" style="85" customWidth="1"/>
    <col min="16138" max="16139" width="10.140625" style="85" customWidth="1"/>
    <col min="16140" max="16140" width="15.85546875" style="85" customWidth="1"/>
    <col min="16141" max="16384" width="9.140625" style="85"/>
  </cols>
  <sheetData>
    <row r="1" spans="1:12" ht="30.75" customHeight="1" thickBot="1" x14ac:dyDescent="0.25">
      <c r="A1" s="238" t="s">
        <v>77</v>
      </c>
      <c r="B1" s="238"/>
      <c r="C1" s="238"/>
      <c r="D1" s="238"/>
      <c r="E1" s="238"/>
      <c r="F1" s="238"/>
      <c r="G1" s="238"/>
    </row>
    <row r="2" spans="1:12" s="91" customFormat="1" ht="50.25" customHeight="1" x14ac:dyDescent="0.2">
      <c r="A2" s="86" t="s">
        <v>78</v>
      </c>
      <c r="B2" s="87" t="s">
        <v>79</v>
      </c>
      <c r="C2" s="88" t="s">
        <v>80</v>
      </c>
      <c r="D2" s="88" t="s">
        <v>81</v>
      </c>
      <c r="E2" s="88"/>
      <c r="F2" s="88" t="s">
        <v>82</v>
      </c>
      <c r="G2" s="88" t="s">
        <v>83</v>
      </c>
      <c r="H2" s="88" t="s">
        <v>84</v>
      </c>
      <c r="I2" s="88" t="s">
        <v>85</v>
      </c>
      <c r="J2" s="88" t="s">
        <v>86</v>
      </c>
      <c r="K2" s="89" t="s">
        <v>87</v>
      </c>
      <c r="L2" s="90" t="s">
        <v>88</v>
      </c>
    </row>
    <row r="3" spans="1:12" x14ac:dyDescent="0.2">
      <c r="A3" s="92">
        <v>630</v>
      </c>
      <c r="B3" s="93">
        <v>900</v>
      </c>
      <c r="C3" s="94">
        <f t="shared" ref="C3:C14" si="0">A3*2/3*3.14</f>
        <v>1318.8</v>
      </c>
      <c r="D3" s="94">
        <f t="shared" ref="D3:D14" si="1">A3*3.14</f>
        <v>1978.2</v>
      </c>
      <c r="E3" s="94"/>
      <c r="F3" s="94">
        <f t="shared" ref="F3:F14" si="2">((2*3.14*(B3/2))/4)+400</f>
        <v>1106.5</v>
      </c>
      <c r="G3" s="94">
        <f t="shared" ref="G3:G14" si="3">((2*3.14*(B3+(A3/2)/2))/4)+400</f>
        <v>2060.2750000000001</v>
      </c>
      <c r="H3" s="94">
        <f t="shared" ref="H3:H14" si="4">((F3*2+G3)/3)</f>
        <v>1424.425</v>
      </c>
      <c r="I3" s="95">
        <v>0</v>
      </c>
      <c r="J3" s="96">
        <f t="shared" ref="J3:J14" si="5">C3*H3/10000</f>
        <v>187.85316900000001</v>
      </c>
      <c r="K3" s="97">
        <f t="shared" ref="K3:K14" si="6">D3*H3/10000</f>
        <v>281.77975350000003</v>
      </c>
      <c r="L3" s="97">
        <f t="shared" ref="L3:L14" si="7">SUM(J3*I3)</f>
        <v>0</v>
      </c>
    </row>
    <row r="4" spans="1:12" x14ac:dyDescent="0.2">
      <c r="A4" s="92">
        <v>530</v>
      </c>
      <c r="B4" s="93">
        <v>750</v>
      </c>
      <c r="C4" s="94">
        <f t="shared" si="0"/>
        <v>1109.4666666666667</v>
      </c>
      <c r="D4" s="94">
        <f t="shared" si="1"/>
        <v>1664.2</v>
      </c>
      <c r="E4" s="94"/>
      <c r="F4" s="94">
        <f t="shared" si="2"/>
        <v>988.75</v>
      </c>
      <c r="G4" s="94">
        <f t="shared" si="3"/>
        <v>1785.5250000000001</v>
      </c>
      <c r="H4" s="94">
        <f t="shared" si="4"/>
        <v>1254.3416666666667</v>
      </c>
      <c r="I4" s="95">
        <v>0</v>
      </c>
      <c r="J4" s="96">
        <f t="shared" si="5"/>
        <v>139.16502677777777</v>
      </c>
      <c r="K4" s="97">
        <f t="shared" si="6"/>
        <v>208.74754016666668</v>
      </c>
      <c r="L4" s="97">
        <f t="shared" si="7"/>
        <v>0</v>
      </c>
    </row>
    <row r="5" spans="1:12" x14ac:dyDescent="0.2">
      <c r="A5" s="98">
        <v>426</v>
      </c>
      <c r="B5" s="99">
        <v>600</v>
      </c>
      <c r="C5" s="97">
        <f t="shared" si="0"/>
        <v>891.76</v>
      </c>
      <c r="D5" s="97">
        <f t="shared" si="1"/>
        <v>1337.64</v>
      </c>
      <c r="E5" s="97"/>
      <c r="F5" s="97">
        <f t="shared" si="2"/>
        <v>871</v>
      </c>
      <c r="G5" s="94">
        <f t="shared" si="3"/>
        <v>1509.2050000000002</v>
      </c>
      <c r="H5" s="94">
        <f t="shared" si="4"/>
        <v>1083.7349999999999</v>
      </c>
      <c r="I5" s="95">
        <v>0</v>
      </c>
      <c r="J5" s="96">
        <f t="shared" si="5"/>
        <v>96.643152360000002</v>
      </c>
      <c r="K5" s="97">
        <f t="shared" si="6"/>
        <v>144.96472853999998</v>
      </c>
      <c r="L5" s="97">
        <f t="shared" si="7"/>
        <v>0</v>
      </c>
    </row>
    <row r="6" spans="1:12" x14ac:dyDescent="0.2">
      <c r="A6" s="98">
        <v>377</v>
      </c>
      <c r="B6" s="99">
        <v>525</v>
      </c>
      <c r="C6" s="97">
        <f t="shared" si="0"/>
        <v>789.18666666666672</v>
      </c>
      <c r="D6" s="97">
        <f t="shared" si="1"/>
        <v>1183.78</v>
      </c>
      <c r="E6" s="97"/>
      <c r="F6" s="97">
        <f t="shared" si="2"/>
        <v>812.125</v>
      </c>
      <c r="G6" s="94">
        <f t="shared" si="3"/>
        <v>1372.2225000000001</v>
      </c>
      <c r="H6" s="94">
        <f t="shared" si="4"/>
        <v>998.82416666666666</v>
      </c>
      <c r="I6" s="95">
        <v>0</v>
      </c>
      <c r="J6" s="96">
        <f t="shared" si="5"/>
        <v>78.825871467777787</v>
      </c>
      <c r="K6" s="97">
        <f t="shared" si="6"/>
        <v>118.23880720166666</v>
      </c>
      <c r="L6" s="97">
        <f t="shared" si="7"/>
        <v>0</v>
      </c>
    </row>
    <row r="7" spans="1:12" x14ac:dyDescent="0.2">
      <c r="A7" s="98">
        <v>325</v>
      </c>
      <c r="B7" s="99">
        <v>450</v>
      </c>
      <c r="C7" s="97">
        <f t="shared" si="0"/>
        <v>680.33333333333337</v>
      </c>
      <c r="D7" s="97">
        <f t="shared" si="1"/>
        <v>1020.5</v>
      </c>
      <c r="E7" s="97"/>
      <c r="F7" s="97">
        <f t="shared" si="2"/>
        <v>753.25</v>
      </c>
      <c r="G7" s="94">
        <f t="shared" si="3"/>
        <v>1234.0625</v>
      </c>
      <c r="H7" s="94">
        <f t="shared" si="4"/>
        <v>913.52083333333337</v>
      </c>
      <c r="I7" s="95">
        <v>0</v>
      </c>
      <c r="J7" s="96">
        <f t="shared" si="5"/>
        <v>62.149867361111113</v>
      </c>
      <c r="K7" s="97">
        <f t="shared" si="6"/>
        <v>93.22480104166668</v>
      </c>
      <c r="L7" s="97">
        <f t="shared" si="7"/>
        <v>0</v>
      </c>
    </row>
    <row r="8" spans="1:12" x14ac:dyDescent="0.2">
      <c r="A8" s="98">
        <v>273</v>
      </c>
      <c r="B8" s="99">
        <v>375</v>
      </c>
      <c r="C8" s="97">
        <f t="shared" si="0"/>
        <v>571.48</v>
      </c>
      <c r="D8" s="97">
        <f t="shared" si="1"/>
        <v>857.22</v>
      </c>
      <c r="E8" s="97"/>
      <c r="F8" s="97">
        <f t="shared" si="2"/>
        <v>694.375</v>
      </c>
      <c r="G8" s="94">
        <f t="shared" si="3"/>
        <v>1095.9025000000001</v>
      </c>
      <c r="H8" s="94">
        <f t="shared" si="4"/>
        <v>828.21750000000009</v>
      </c>
      <c r="I8" s="95">
        <v>0</v>
      </c>
      <c r="J8" s="96">
        <f t="shared" si="5"/>
        <v>47.330973690000008</v>
      </c>
      <c r="K8" s="97">
        <f t="shared" si="6"/>
        <v>70.996460535000011</v>
      </c>
      <c r="L8" s="97">
        <f t="shared" si="7"/>
        <v>0</v>
      </c>
    </row>
    <row r="9" spans="1:12" x14ac:dyDescent="0.2">
      <c r="A9" s="98">
        <v>219</v>
      </c>
      <c r="B9" s="99">
        <v>300</v>
      </c>
      <c r="C9" s="97">
        <f t="shared" si="0"/>
        <v>458.44</v>
      </c>
      <c r="D9" s="97">
        <f t="shared" si="1"/>
        <v>687.66000000000008</v>
      </c>
      <c r="E9" s="97"/>
      <c r="F9" s="97">
        <f t="shared" si="2"/>
        <v>635.5</v>
      </c>
      <c r="G9" s="94">
        <f t="shared" si="3"/>
        <v>956.95749999999998</v>
      </c>
      <c r="H9" s="94">
        <f t="shared" si="4"/>
        <v>742.65250000000003</v>
      </c>
      <c r="I9" s="95">
        <v>0</v>
      </c>
      <c r="J9" s="96">
        <f t="shared" si="5"/>
        <v>34.046161210000001</v>
      </c>
      <c r="K9" s="97">
        <f t="shared" si="6"/>
        <v>51.069241815000012</v>
      </c>
      <c r="L9" s="97">
        <f t="shared" si="7"/>
        <v>0</v>
      </c>
    </row>
    <row r="10" spans="1:12" x14ac:dyDescent="0.2">
      <c r="A10" s="98">
        <v>159</v>
      </c>
      <c r="B10" s="99">
        <v>225</v>
      </c>
      <c r="C10" s="97">
        <f t="shared" si="0"/>
        <v>332.84000000000003</v>
      </c>
      <c r="D10" s="97">
        <f t="shared" si="1"/>
        <v>499.26000000000005</v>
      </c>
      <c r="E10" s="97"/>
      <c r="F10" s="97">
        <f t="shared" si="2"/>
        <v>576.625</v>
      </c>
      <c r="G10" s="94">
        <f t="shared" si="3"/>
        <v>815.65750000000003</v>
      </c>
      <c r="H10" s="94">
        <f t="shared" si="4"/>
        <v>656.30250000000001</v>
      </c>
      <c r="I10" s="95">
        <v>0</v>
      </c>
      <c r="J10" s="96">
        <f t="shared" si="5"/>
        <v>21.844372410000002</v>
      </c>
      <c r="K10" s="97">
        <f t="shared" si="6"/>
        <v>32.766558615000008</v>
      </c>
      <c r="L10" s="97">
        <f t="shared" si="7"/>
        <v>0</v>
      </c>
    </row>
    <row r="11" spans="1:12" x14ac:dyDescent="0.2">
      <c r="A11" s="98">
        <v>133</v>
      </c>
      <c r="B11" s="99">
        <v>190</v>
      </c>
      <c r="C11" s="97">
        <f t="shared" si="0"/>
        <v>278.41333333333336</v>
      </c>
      <c r="D11" s="97">
        <f t="shared" si="1"/>
        <v>417.62</v>
      </c>
      <c r="E11" s="97"/>
      <c r="F11" s="97">
        <f t="shared" si="2"/>
        <v>549.15</v>
      </c>
      <c r="G11" s="94">
        <f t="shared" si="3"/>
        <v>750.50250000000005</v>
      </c>
      <c r="H11" s="94">
        <f t="shared" si="4"/>
        <v>616.26750000000004</v>
      </c>
      <c r="I11" s="95">
        <v>0</v>
      </c>
      <c r="J11" s="96">
        <f t="shared" si="5"/>
        <v>17.157708890000002</v>
      </c>
      <c r="K11" s="97">
        <f t="shared" si="6"/>
        <v>25.736563335000003</v>
      </c>
      <c r="L11" s="97">
        <f t="shared" si="7"/>
        <v>0</v>
      </c>
    </row>
    <row r="12" spans="1:12" x14ac:dyDescent="0.2">
      <c r="A12" s="98">
        <v>108</v>
      </c>
      <c r="B12" s="99">
        <v>150</v>
      </c>
      <c r="C12" s="97">
        <f t="shared" si="0"/>
        <v>226.08</v>
      </c>
      <c r="D12" s="97">
        <f t="shared" si="1"/>
        <v>339.12</v>
      </c>
      <c r="E12" s="97"/>
      <c r="F12" s="97">
        <f t="shared" si="2"/>
        <v>517.75</v>
      </c>
      <c r="G12" s="94">
        <f t="shared" si="3"/>
        <v>677.89</v>
      </c>
      <c r="H12" s="94">
        <f t="shared" si="4"/>
        <v>571.13</v>
      </c>
      <c r="I12" s="95">
        <v>2</v>
      </c>
      <c r="J12" s="96">
        <f t="shared" si="5"/>
        <v>12.91210704</v>
      </c>
      <c r="K12" s="97">
        <f t="shared" si="6"/>
        <v>19.36816056</v>
      </c>
      <c r="L12" s="97">
        <f t="shared" si="7"/>
        <v>25.824214080000001</v>
      </c>
    </row>
    <row r="13" spans="1:12" x14ac:dyDescent="0.2">
      <c r="A13" s="98">
        <v>89</v>
      </c>
      <c r="B13" s="99">
        <v>120</v>
      </c>
      <c r="C13" s="97">
        <f t="shared" si="0"/>
        <v>186.30666666666667</v>
      </c>
      <c r="D13" s="97">
        <f t="shared" si="1"/>
        <v>279.46000000000004</v>
      </c>
      <c r="E13" s="97"/>
      <c r="F13" s="97">
        <f t="shared" si="2"/>
        <v>494.2</v>
      </c>
      <c r="G13" s="94">
        <f t="shared" si="3"/>
        <v>623.33249999999998</v>
      </c>
      <c r="H13" s="94">
        <f t="shared" si="4"/>
        <v>537.24416666666673</v>
      </c>
      <c r="I13" s="95">
        <v>2</v>
      </c>
      <c r="J13" s="96">
        <f t="shared" si="5"/>
        <v>10.00921698777778</v>
      </c>
      <c r="K13" s="97">
        <f t="shared" si="6"/>
        <v>15.013825481666672</v>
      </c>
      <c r="L13" s="97">
        <f t="shared" si="7"/>
        <v>20.01843397555556</v>
      </c>
    </row>
    <row r="14" spans="1:12" x14ac:dyDescent="0.2">
      <c r="A14" s="98">
        <v>76</v>
      </c>
      <c r="B14" s="99">
        <v>100</v>
      </c>
      <c r="C14" s="97">
        <f t="shared" si="0"/>
        <v>159.09333333333333</v>
      </c>
      <c r="D14" s="97">
        <f t="shared" si="1"/>
        <v>238.64000000000001</v>
      </c>
      <c r="E14" s="97"/>
      <c r="F14" s="97">
        <f t="shared" si="2"/>
        <v>478.5</v>
      </c>
      <c r="G14" s="94">
        <f t="shared" si="3"/>
        <v>586.83000000000004</v>
      </c>
      <c r="H14" s="94">
        <f t="shared" si="4"/>
        <v>514.61</v>
      </c>
      <c r="I14" s="95">
        <v>2</v>
      </c>
      <c r="J14" s="96">
        <f t="shared" si="5"/>
        <v>8.1871020266666665</v>
      </c>
      <c r="K14" s="97">
        <f t="shared" si="6"/>
        <v>12.280653040000002</v>
      </c>
      <c r="L14" s="97">
        <f t="shared" si="7"/>
        <v>16.374204053333333</v>
      </c>
    </row>
    <row r="15" spans="1:12" x14ac:dyDescent="0.2">
      <c r="A15" s="100"/>
      <c r="B15" s="101"/>
      <c r="C15" s="102"/>
      <c r="D15" s="102"/>
      <c r="E15" s="102"/>
      <c r="F15" s="102"/>
      <c r="G15" s="102"/>
      <c r="H15" s="102"/>
      <c r="I15" s="102"/>
      <c r="J15" s="102"/>
      <c r="K15" s="102"/>
      <c r="L15" s="103">
        <f>SUM(L3:L14)</f>
        <v>62.216852108888887</v>
      </c>
    </row>
    <row r="16" spans="1:12" x14ac:dyDescent="0.2">
      <c r="A16" s="100"/>
      <c r="B16" s="101"/>
      <c r="C16" s="102"/>
      <c r="D16" s="102"/>
      <c r="E16" s="102"/>
      <c r="F16" s="102"/>
      <c r="G16" s="102"/>
      <c r="H16" s="102"/>
      <c r="I16" s="102"/>
      <c r="J16" s="102"/>
      <c r="K16" s="102"/>
      <c r="L16" s="104"/>
    </row>
    <row r="17" spans="1:12" x14ac:dyDescent="0.2">
      <c r="A17" s="238" t="s">
        <v>96</v>
      </c>
      <c r="B17" s="238"/>
      <c r="C17" s="238"/>
      <c r="D17" s="238"/>
      <c r="E17" s="238"/>
      <c r="F17" s="238"/>
      <c r="G17" s="238"/>
    </row>
    <row r="18" spans="1:12" x14ac:dyDescent="0.2">
      <c r="A18" s="238"/>
      <c r="B18" s="238"/>
      <c r="C18" s="238"/>
      <c r="D18" s="238"/>
      <c r="E18" s="238"/>
      <c r="F18" s="238"/>
      <c r="G18" s="238"/>
    </row>
    <row r="19" spans="1:12" ht="13.5" thickBot="1" x14ac:dyDescent="0.25">
      <c r="A19" s="238"/>
      <c r="B19" s="238"/>
      <c r="C19" s="238"/>
      <c r="D19" s="238"/>
      <c r="E19" s="238"/>
      <c r="F19" s="238"/>
      <c r="G19" s="238"/>
    </row>
    <row r="20" spans="1:12" ht="45" x14ac:dyDescent="0.2">
      <c r="A20" s="86" t="s">
        <v>90</v>
      </c>
      <c r="B20" s="87" t="s">
        <v>91</v>
      </c>
      <c r="C20" s="88" t="s">
        <v>92</v>
      </c>
      <c r="D20" s="88" t="s">
        <v>93</v>
      </c>
      <c r="E20" s="88" t="s">
        <v>97</v>
      </c>
      <c r="F20" s="88" t="s">
        <v>94</v>
      </c>
      <c r="G20" s="88" t="s">
        <v>95</v>
      </c>
      <c r="H20" s="108" t="s">
        <v>88</v>
      </c>
    </row>
    <row r="21" spans="1:12" x14ac:dyDescent="0.2">
      <c r="A21" s="92">
        <v>630</v>
      </c>
      <c r="B21" s="93">
        <v>8</v>
      </c>
      <c r="C21" s="107">
        <f>B21*2.5+40</f>
        <v>60</v>
      </c>
      <c r="D21" s="94">
        <f>PI()*(A21)</f>
        <v>1979.2033717615698</v>
      </c>
      <c r="E21" s="94">
        <v>0</v>
      </c>
      <c r="F21" s="109">
        <f>D21*(C21*2)/10000</f>
        <v>23.750440461138837</v>
      </c>
      <c r="G21" s="110"/>
      <c r="H21" s="94">
        <f>SUM(E21*F21)</f>
        <v>0</v>
      </c>
    </row>
    <row r="22" spans="1:12" x14ac:dyDescent="0.2">
      <c r="A22" s="92">
        <v>0</v>
      </c>
      <c r="B22" s="93">
        <v>13</v>
      </c>
      <c r="C22" s="107">
        <f>B22*2.5+40</f>
        <v>72.5</v>
      </c>
      <c r="D22" s="94">
        <f>PI()*(A22)</f>
        <v>0</v>
      </c>
      <c r="E22" s="94">
        <v>0</v>
      </c>
      <c r="F22" s="109">
        <f>D22*(C22*2)/10000</f>
        <v>0</v>
      </c>
      <c r="G22" s="110"/>
      <c r="H22" s="94">
        <f>SUM(E22*F22)</f>
        <v>0</v>
      </c>
    </row>
    <row r="23" spans="1:12" x14ac:dyDescent="0.2">
      <c r="A23" s="92">
        <v>0</v>
      </c>
      <c r="B23" s="93">
        <v>10</v>
      </c>
      <c r="C23" s="107">
        <f>B23*2.5+40</f>
        <v>65</v>
      </c>
      <c r="D23" s="94">
        <f>PI()*(A23)</f>
        <v>0</v>
      </c>
      <c r="E23" s="94">
        <v>0</v>
      </c>
      <c r="F23" s="109">
        <f>D23*(C23*2)/10000</f>
        <v>0</v>
      </c>
      <c r="G23" s="110"/>
      <c r="H23" s="94">
        <f>SUM(E23*F23)</f>
        <v>0</v>
      </c>
    </row>
    <row r="24" spans="1:12" x14ac:dyDescent="0.2">
      <c r="A24" s="92">
        <v>0</v>
      </c>
      <c r="B24" s="93">
        <v>11</v>
      </c>
      <c r="C24" s="107">
        <f>B24*2.5+40</f>
        <v>67.5</v>
      </c>
      <c r="D24" s="94">
        <f>PI()*(A24)</f>
        <v>0</v>
      </c>
      <c r="E24" s="94">
        <v>0</v>
      </c>
      <c r="F24" s="109">
        <f>D24*(C24*2)/10000</f>
        <v>0</v>
      </c>
      <c r="G24" s="110"/>
      <c r="H24" s="94">
        <f>SUM(E24*F24)</f>
        <v>0</v>
      </c>
    </row>
    <row r="25" spans="1:12" x14ac:dyDescent="0.2">
      <c r="H25" s="111">
        <f>SUM(H18:H24)</f>
        <v>0</v>
      </c>
    </row>
    <row r="26" spans="1:12" x14ac:dyDescent="0.2">
      <c r="A26" s="100"/>
      <c r="B26" s="101"/>
      <c r="C26" s="102"/>
      <c r="D26" s="102"/>
      <c r="E26" s="102"/>
      <c r="F26" s="102"/>
      <c r="G26" s="102"/>
      <c r="H26" s="102"/>
      <c r="I26" s="102"/>
      <c r="J26" s="102"/>
      <c r="K26" s="102"/>
      <c r="L26" s="104"/>
    </row>
    <row r="27" spans="1:12" hidden="1" x14ac:dyDescent="0.2">
      <c r="A27" s="238" t="s">
        <v>89</v>
      </c>
      <c r="B27" s="238"/>
      <c r="C27" s="238"/>
      <c r="D27" s="238"/>
      <c r="E27" s="238"/>
      <c r="F27" s="238"/>
      <c r="G27" s="238"/>
    </row>
    <row r="28" spans="1:12" hidden="1" x14ac:dyDescent="0.2">
      <c r="A28" s="238"/>
      <c r="B28" s="238"/>
      <c r="C28" s="238"/>
      <c r="D28" s="238"/>
      <c r="E28" s="238"/>
      <c r="F28" s="238"/>
      <c r="G28" s="238"/>
    </row>
    <row r="29" spans="1:12" hidden="1" x14ac:dyDescent="0.2">
      <c r="A29" s="238"/>
      <c r="B29" s="238"/>
      <c r="C29" s="238"/>
      <c r="D29" s="238"/>
      <c r="E29" s="238"/>
      <c r="F29" s="238"/>
      <c r="G29" s="238"/>
    </row>
    <row r="30" spans="1:12" s="91" customFormat="1" ht="47.25" hidden="1" customHeight="1" x14ac:dyDescent="0.2">
      <c r="A30" s="86" t="s">
        <v>90</v>
      </c>
      <c r="B30" s="87" t="s">
        <v>91</v>
      </c>
      <c r="C30" s="88" t="s">
        <v>92</v>
      </c>
      <c r="D30" s="88" t="s">
        <v>93</v>
      </c>
      <c r="E30" s="88"/>
      <c r="F30" s="88" t="s">
        <v>94</v>
      </c>
      <c r="G30" s="105" t="s">
        <v>95</v>
      </c>
      <c r="H30" s="106"/>
      <c r="I30" s="106"/>
    </row>
    <row r="31" spans="1:12" hidden="1" x14ac:dyDescent="0.2">
      <c r="A31" s="92">
        <v>133</v>
      </c>
      <c r="B31" s="93">
        <v>10</v>
      </c>
      <c r="C31" s="107">
        <v>40</v>
      </c>
      <c r="D31" s="94">
        <f t="shared" ref="D31:D55" si="8">PI()*(A31)</f>
        <v>417.83182292744249</v>
      </c>
      <c r="E31" s="94"/>
      <c r="F31" s="94">
        <f t="shared" ref="F31:F55" si="9">D31*(B31+C31*2)/10000</f>
        <v>3.7604864063469825</v>
      </c>
      <c r="G31" s="94">
        <f>((((A31+40)*PI()/2)^2-(A31/2*PI())^2)+PI()*A31*(20+B31))/10000</f>
        <v>4.27359441551567</v>
      </c>
    </row>
    <row r="32" spans="1:12" hidden="1" x14ac:dyDescent="0.2">
      <c r="A32" s="92">
        <v>133</v>
      </c>
      <c r="B32" s="93">
        <v>15</v>
      </c>
      <c r="C32" s="107">
        <v>40</v>
      </c>
      <c r="D32" s="94">
        <f t="shared" si="8"/>
        <v>417.83182292744249</v>
      </c>
      <c r="E32" s="94"/>
      <c r="F32" s="94">
        <f t="shared" si="9"/>
        <v>3.9694023178107041</v>
      </c>
      <c r="G32" s="94">
        <f t="shared" ref="G32:G55" si="10">((((A32+40)*PI()/2)^2-(A32/2*PI())^2)+PI()*A32*(20+B32))/10000</f>
        <v>4.4825103269793916</v>
      </c>
    </row>
    <row r="33" spans="1:9" hidden="1" x14ac:dyDescent="0.2">
      <c r="A33" s="92">
        <v>133</v>
      </c>
      <c r="B33" s="93">
        <v>13</v>
      </c>
      <c r="C33" s="107">
        <v>40</v>
      </c>
      <c r="D33" s="94">
        <f t="shared" si="8"/>
        <v>417.83182292744249</v>
      </c>
      <c r="E33" s="94"/>
      <c r="F33" s="94">
        <f t="shared" si="9"/>
        <v>3.8858359532252149</v>
      </c>
      <c r="G33" s="94">
        <f t="shared" si="10"/>
        <v>4.3989439623939033</v>
      </c>
    </row>
    <row r="34" spans="1:9" hidden="1" x14ac:dyDescent="0.2">
      <c r="A34" s="92">
        <v>194</v>
      </c>
      <c r="B34" s="93">
        <v>15</v>
      </c>
      <c r="C34" s="107">
        <v>40</v>
      </c>
      <c r="D34" s="94">
        <f t="shared" si="8"/>
        <v>609.46897479641984</v>
      </c>
      <c r="E34" s="94"/>
      <c r="F34" s="94">
        <f t="shared" si="9"/>
        <v>5.7899552605659883</v>
      </c>
      <c r="G34" s="94">
        <f t="shared" si="10"/>
        <v>6.3573320954537147</v>
      </c>
      <c r="H34" s="85"/>
      <c r="I34" s="85"/>
    </row>
    <row r="35" spans="1:9" hidden="1" x14ac:dyDescent="0.2">
      <c r="A35" s="92">
        <v>159</v>
      </c>
      <c r="B35" s="93">
        <v>13</v>
      </c>
      <c r="C35" s="107">
        <v>40</v>
      </c>
      <c r="D35" s="94">
        <f t="shared" si="8"/>
        <v>499.51323192077712</v>
      </c>
      <c r="E35" s="94"/>
      <c r="F35" s="94">
        <f t="shared" si="9"/>
        <v>4.645473056863227</v>
      </c>
      <c r="G35" s="94">
        <f t="shared" si="10"/>
        <v>5.1817120409285549</v>
      </c>
      <c r="H35" s="85"/>
      <c r="I35" s="85"/>
    </row>
    <row r="36" spans="1:9" hidden="1" x14ac:dyDescent="0.2">
      <c r="A36" s="92">
        <v>159</v>
      </c>
      <c r="B36" s="93">
        <v>17</v>
      </c>
      <c r="C36" s="107">
        <v>40</v>
      </c>
      <c r="D36" s="94">
        <f t="shared" si="8"/>
        <v>499.51323192077712</v>
      </c>
      <c r="E36" s="94"/>
      <c r="F36" s="94">
        <f t="shared" si="9"/>
        <v>4.8452783496315384</v>
      </c>
      <c r="G36" s="94">
        <f t="shared" si="10"/>
        <v>5.3815173336968654</v>
      </c>
      <c r="H36" s="85"/>
      <c r="I36" s="85"/>
    </row>
    <row r="37" spans="1:9" hidden="1" x14ac:dyDescent="0.2">
      <c r="A37" s="92">
        <v>159</v>
      </c>
      <c r="B37" s="93">
        <v>20</v>
      </c>
      <c r="C37" s="107">
        <v>40</v>
      </c>
      <c r="D37" s="94">
        <f t="shared" si="8"/>
        <v>499.51323192077712</v>
      </c>
      <c r="E37" s="94"/>
      <c r="F37" s="94">
        <f t="shared" si="9"/>
        <v>4.9951323192077712</v>
      </c>
      <c r="G37" s="94">
        <f t="shared" si="10"/>
        <v>5.5313713032730982</v>
      </c>
      <c r="H37" s="85"/>
      <c r="I37" s="85"/>
    </row>
    <row r="38" spans="1:9" hidden="1" x14ac:dyDescent="0.2">
      <c r="A38" s="92">
        <v>159</v>
      </c>
      <c r="B38" s="93">
        <v>10</v>
      </c>
      <c r="C38" s="107">
        <v>40</v>
      </c>
      <c r="D38" s="94">
        <f t="shared" si="8"/>
        <v>499.51323192077712</v>
      </c>
      <c r="E38" s="94"/>
      <c r="F38" s="94">
        <f t="shared" si="9"/>
        <v>4.4956190872869941</v>
      </c>
      <c r="G38" s="94">
        <f t="shared" si="10"/>
        <v>5.031858071352322</v>
      </c>
      <c r="H38" s="85"/>
      <c r="I38" s="85"/>
    </row>
    <row r="39" spans="1:9" hidden="1" x14ac:dyDescent="0.2">
      <c r="A39" s="92">
        <v>219</v>
      </c>
      <c r="B39" s="93">
        <v>10</v>
      </c>
      <c r="C39" s="107">
        <v>40</v>
      </c>
      <c r="D39" s="94">
        <f t="shared" si="8"/>
        <v>688.00879113616475</v>
      </c>
      <c r="E39" s="94"/>
      <c r="F39" s="94">
        <f t="shared" si="9"/>
        <v>6.1920791202254826</v>
      </c>
      <c r="G39" s="94">
        <f t="shared" si="10"/>
        <v>6.7816972771292043</v>
      </c>
      <c r="H39" s="85"/>
      <c r="I39" s="85"/>
    </row>
    <row r="40" spans="1:9" hidden="1" x14ac:dyDescent="0.2">
      <c r="A40" s="92">
        <v>219</v>
      </c>
      <c r="B40" s="93">
        <v>10</v>
      </c>
      <c r="C40" s="107">
        <v>40</v>
      </c>
      <c r="D40" s="94">
        <f t="shared" si="8"/>
        <v>688.00879113616475</v>
      </c>
      <c r="E40" s="94"/>
      <c r="F40" s="94">
        <f t="shared" si="9"/>
        <v>6.1920791202254826</v>
      </c>
      <c r="G40" s="94">
        <f t="shared" si="10"/>
        <v>6.7816972771292043</v>
      </c>
      <c r="H40" s="85"/>
      <c r="I40" s="85"/>
    </row>
    <row r="41" spans="1:9" hidden="1" x14ac:dyDescent="0.2">
      <c r="A41" s="92">
        <v>219</v>
      </c>
      <c r="B41" s="93">
        <v>10</v>
      </c>
      <c r="C41" s="107">
        <v>40</v>
      </c>
      <c r="D41" s="94">
        <f t="shared" si="8"/>
        <v>688.00879113616475</v>
      </c>
      <c r="E41" s="94"/>
      <c r="F41" s="94">
        <f t="shared" si="9"/>
        <v>6.1920791202254826</v>
      </c>
      <c r="G41" s="94">
        <f t="shared" si="10"/>
        <v>6.7816972771292043</v>
      </c>
      <c r="H41" s="85"/>
      <c r="I41" s="85"/>
    </row>
    <row r="42" spans="1:9" hidden="1" x14ac:dyDescent="0.2">
      <c r="A42" s="92">
        <v>273</v>
      </c>
      <c r="B42" s="93">
        <v>10</v>
      </c>
      <c r="C42" s="107">
        <v>40</v>
      </c>
      <c r="D42" s="94">
        <f t="shared" si="8"/>
        <v>857.65479443001357</v>
      </c>
      <c r="E42" s="94"/>
      <c r="F42" s="94">
        <f t="shared" si="9"/>
        <v>7.7188931498701221</v>
      </c>
      <c r="G42" s="94">
        <f t="shared" si="10"/>
        <v>8.3565525623284014</v>
      </c>
      <c r="H42" s="85"/>
      <c r="I42" s="85"/>
    </row>
    <row r="43" spans="1:9" hidden="1" x14ac:dyDescent="0.2">
      <c r="A43" s="92">
        <v>273</v>
      </c>
      <c r="B43" s="93">
        <v>10</v>
      </c>
      <c r="C43" s="107">
        <v>40</v>
      </c>
      <c r="D43" s="94">
        <f t="shared" si="8"/>
        <v>857.65479443001357</v>
      </c>
      <c r="E43" s="94"/>
      <c r="F43" s="94">
        <f t="shared" si="9"/>
        <v>7.7188931498701221</v>
      </c>
      <c r="G43" s="94">
        <f t="shared" si="10"/>
        <v>8.3565525623284014</v>
      </c>
      <c r="H43" s="85"/>
      <c r="I43" s="85"/>
    </row>
    <row r="44" spans="1:9" hidden="1" x14ac:dyDescent="0.2">
      <c r="A44" s="92">
        <v>273</v>
      </c>
      <c r="B44" s="93">
        <v>10</v>
      </c>
      <c r="C44" s="107">
        <v>40</v>
      </c>
      <c r="D44" s="94">
        <f t="shared" si="8"/>
        <v>857.65479443001357</v>
      </c>
      <c r="E44" s="94"/>
      <c r="F44" s="94">
        <f t="shared" si="9"/>
        <v>7.7188931498701221</v>
      </c>
      <c r="G44" s="94">
        <f t="shared" si="10"/>
        <v>8.3565525623284014</v>
      </c>
      <c r="H44" s="85"/>
      <c r="I44" s="85"/>
    </row>
    <row r="45" spans="1:9" hidden="1" x14ac:dyDescent="0.2">
      <c r="A45" s="92">
        <v>325</v>
      </c>
      <c r="B45" s="93">
        <v>25</v>
      </c>
      <c r="C45" s="107">
        <v>40</v>
      </c>
      <c r="D45" s="94">
        <f t="shared" si="8"/>
        <v>1021.0176124166827</v>
      </c>
      <c r="E45" s="94"/>
      <c r="F45" s="94">
        <f t="shared" si="9"/>
        <v>10.720684930375169</v>
      </c>
      <c r="G45" s="94">
        <f t="shared" si="10"/>
        <v>11.404606292626738</v>
      </c>
      <c r="H45" s="85"/>
      <c r="I45" s="85"/>
    </row>
    <row r="46" spans="1:9" hidden="1" x14ac:dyDescent="0.2">
      <c r="A46" s="92">
        <v>325</v>
      </c>
      <c r="B46" s="93">
        <v>36</v>
      </c>
      <c r="C46" s="107">
        <v>40</v>
      </c>
      <c r="D46" s="94">
        <f t="shared" si="8"/>
        <v>1021.0176124166827</v>
      </c>
      <c r="E46" s="94"/>
      <c r="F46" s="94">
        <f t="shared" si="9"/>
        <v>11.843804304033519</v>
      </c>
      <c r="G46" s="94">
        <f t="shared" si="10"/>
        <v>12.527725666285091</v>
      </c>
      <c r="H46" s="85"/>
      <c r="I46" s="85"/>
    </row>
    <row r="47" spans="1:9" hidden="1" x14ac:dyDescent="0.2">
      <c r="A47" s="92">
        <v>325</v>
      </c>
      <c r="B47" s="93">
        <v>24</v>
      </c>
      <c r="C47" s="107">
        <v>40</v>
      </c>
      <c r="D47" s="94">
        <f t="shared" si="8"/>
        <v>1021.0176124166827</v>
      </c>
      <c r="E47" s="94"/>
      <c r="F47" s="94">
        <f t="shared" si="9"/>
        <v>10.618583169133499</v>
      </c>
      <c r="G47" s="94">
        <f t="shared" si="10"/>
        <v>11.302504531385072</v>
      </c>
      <c r="H47" s="85"/>
      <c r="I47" s="85"/>
    </row>
    <row r="48" spans="1:9" hidden="1" x14ac:dyDescent="0.2">
      <c r="A48" s="92">
        <v>377</v>
      </c>
      <c r="B48" s="93">
        <v>45</v>
      </c>
      <c r="C48" s="107">
        <v>40</v>
      </c>
      <c r="D48" s="94">
        <f t="shared" si="8"/>
        <v>1184.380430403352</v>
      </c>
      <c r="E48" s="94"/>
      <c r="F48" s="94">
        <f t="shared" si="9"/>
        <v>14.8047553800419</v>
      </c>
      <c r="G48" s="94">
        <f t="shared" si="10"/>
        <v>15.534938692086744</v>
      </c>
      <c r="H48" s="85"/>
      <c r="I48" s="85"/>
    </row>
    <row r="49" spans="1:9" hidden="1" x14ac:dyDescent="0.2">
      <c r="A49" s="92">
        <v>377</v>
      </c>
      <c r="B49" s="93">
        <v>50</v>
      </c>
      <c r="C49" s="107">
        <v>40</v>
      </c>
      <c r="D49" s="94">
        <f t="shared" si="8"/>
        <v>1184.380430403352</v>
      </c>
      <c r="E49" s="94"/>
      <c r="F49" s="94">
        <f t="shared" si="9"/>
        <v>15.396945595243576</v>
      </c>
      <c r="G49" s="94">
        <f t="shared" si="10"/>
        <v>16.127128907288419</v>
      </c>
      <c r="H49" s="85"/>
      <c r="I49" s="85"/>
    </row>
    <row r="50" spans="1:9" hidden="1" x14ac:dyDescent="0.2">
      <c r="A50" s="92">
        <v>377</v>
      </c>
      <c r="B50" s="93">
        <v>50</v>
      </c>
      <c r="C50" s="107">
        <v>40</v>
      </c>
      <c r="D50" s="94">
        <f t="shared" si="8"/>
        <v>1184.380430403352</v>
      </c>
      <c r="E50" s="94"/>
      <c r="F50" s="94">
        <f t="shared" si="9"/>
        <v>15.396945595243576</v>
      </c>
      <c r="G50" s="94">
        <f t="shared" si="10"/>
        <v>16.127128907288419</v>
      </c>
      <c r="H50" s="85"/>
      <c r="I50" s="85"/>
    </row>
    <row r="51" spans="1:9" hidden="1" x14ac:dyDescent="0.2">
      <c r="A51" s="92">
        <v>426</v>
      </c>
      <c r="B51" s="93">
        <v>35</v>
      </c>
      <c r="C51" s="107">
        <v>40</v>
      </c>
      <c r="D51" s="94">
        <f t="shared" si="8"/>
        <v>1338.3184704292519</v>
      </c>
      <c r="E51" s="94"/>
      <c r="F51" s="94">
        <f t="shared" si="9"/>
        <v>15.390662409936395</v>
      </c>
      <c r="G51" s="94">
        <f t="shared" si="10"/>
        <v>16.164438713132597</v>
      </c>
      <c r="H51" s="85"/>
      <c r="I51" s="85"/>
    </row>
    <row r="52" spans="1:9" hidden="1" x14ac:dyDescent="0.2">
      <c r="A52" s="92">
        <v>1420</v>
      </c>
      <c r="B52" s="93">
        <v>14</v>
      </c>
      <c r="C52" s="107">
        <v>40</v>
      </c>
      <c r="D52" s="94">
        <f t="shared" si="8"/>
        <v>4461.0615680975061</v>
      </c>
      <c r="E52" s="94"/>
      <c r="F52" s="94">
        <f t="shared" si="9"/>
        <v>41.933978740116558</v>
      </c>
      <c r="G52" s="94">
        <f t="shared" si="10"/>
        <v>43.592070006669012</v>
      </c>
      <c r="H52" s="85"/>
      <c r="I52" s="85"/>
    </row>
    <row r="53" spans="1:9" hidden="1" x14ac:dyDescent="0.2">
      <c r="A53" s="92">
        <v>630</v>
      </c>
      <c r="B53" s="93">
        <v>12</v>
      </c>
      <c r="C53" s="107">
        <v>40</v>
      </c>
      <c r="D53" s="94">
        <f t="shared" si="8"/>
        <v>1979.2033717615698</v>
      </c>
      <c r="E53" s="94"/>
      <c r="F53" s="94">
        <f t="shared" si="9"/>
        <v>18.208671020206442</v>
      </c>
      <c r="G53" s="94">
        <f t="shared" si="10"/>
        <v>19.163936511053176</v>
      </c>
      <c r="H53" s="85"/>
      <c r="I53" s="85"/>
    </row>
    <row r="54" spans="1:9" hidden="1" x14ac:dyDescent="0.2">
      <c r="A54" s="92">
        <v>1020</v>
      </c>
      <c r="B54" s="93">
        <v>10</v>
      </c>
      <c r="C54" s="107">
        <v>40</v>
      </c>
      <c r="D54" s="94">
        <f t="shared" si="8"/>
        <v>3204.424506661589</v>
      </c>
      <c r="E54" s="94"/>
      <c r="F54" s="94">
        <f t="shared" si="9"/>
        <v>28.839820559954301</v>
      </c>
      <c r="G54" s="94">
        <f t="shared" si="10"/>
        <v>30.142050674250623</v>
      </c>
      <c r="H54" s="85"/>
      <c r="I54" s="85"/>
    </row>
    <row r="55" spans="1:9" hidden="1" x14ac:dyDescent="0.2">
      <c r="A55" s="93">
        <v>1220</v>
      </c>
      <c r="B55" s="93">
        <v>10</v>
      </c>
      <c r="C55" s="107">
        <v>40</v>
      </c>
      <c r="D55" s="94">
        <f t="shared" si="8"/>
        <v>3832.7430373795478</v>
      </c>
      <c r="E55" s="94"/>
      <c r="F55" s="94">
        <f t="shared" si="9"/>
        <v>34.494687336415929</v>
      </c>
      <c r="G55" s="94">
        <f t="shared" si="10"/>
        <v>35.974848026840249</v>
      </c>
      <c r="H55" s="85"/>
      <c r="I55" s="85"/>
    </row>
    <row r="57" spans="1:9" x14ac:dyDescent="0.2">
      <c r="A57" s="238" t="s">
        <v>98</v>
      </c>
      <c r="B57" s="238"/>
      <c r="C57" s="238"/>
      <c r="D57" s="238"/>
      <c r="E57" s="238"/>
      <c r="F57" s="238"/>
      <c r="G57" s="238"/>
      <c r="H57" s="85"/>
      <c r="I57" s="85"/>
    </row>
    <row r="58" spans="1:9" x14ac:dyDescent="0.2">
      <c r="A58" s="238"/>
      <c r="B58" s="238"/>
      <c r="C58" s="238"/>
      <c r="D58" s="238"/>
      <c r="E58" s="238"/>
      <c r="F58" s="238"/>
      <c r="G58" s="238"/>
      <c r="H58" s="85"/>
      <c r="I58" s="85"/>
    </row>
    <row r="59" spans="1:9" ht="13.5" thickBot="1" x14ac:dyDescent="0.25">
      <c r="A59" s="238"/>
      <c r="B59" s="238"/>
      <c r="C59" s="238"/>
      <c r="D59" s="238"/>
      <c r="E59" s="238"/>
      <c r="F59" s="238"/>
      <c r="G59" s="238"/>
      <c r="H59" s="85"/>
      <c r="I59" s="85"/>
    </row>
    <row r="60" spans="1:9" ht="30.75" customHeight="1" x14ac:dyDescent="0.2">
      <c r="A60" s="112" t="s">
        <v>0</v>
      </c>
      <c r="B60" s="113" t="s">
        <v>99</v>
      </c>
      <c r="C60" s="113" t="s">
        <v>100</v>
      </c>
      <c r="D60" s="114" t="s">
        <v>93</v>
      </c>
      <c r="E60" s="114" t="s">
        <v>85</v>
      </c>
      <c r="F60" s="114" t="s">
        <v>101</v>
      </c>
      <c r="G60" s="115" t="s">
        <v>88</v>
      </c>
      <c r="H60" s="85"/>
      <c r="I60" s="85"/>
    </row>
    <row r="61" spans="1:9" x14ac:dyDescent="0.2">
      <c r="A61" s="129" t="s">
        <v>102</v>
      </c>
      <c r="B61" s="92">
        <v>377</v>
      </c>
      <c r="C61" s="93">
        <v>480</v>
      </c>
      <c r="D61" s="94">
        <f t="shared" ref="D61:D66" si="11">PI()*(B61)</f>
        <v>1184.380430403352</v>
      </c>
      <c r="E61" s="95">
        <v>0</v>
      </c>
      <c r="F61" s="94">
        <f>D61*C61/10000</f>
        <v>56.850260659360899</v>
      </c>
      <c r="G61" s="94">
        <f t="shared" ref="G61:G66" si="12">SUM(E61*F61)</f>
        <v>0</v>
      </c>
      <c r="H61" s="85"/>
      <c r="I61" s="85"/>
    </row>
    <row r="62" spans="1:9" x14ac:dyDescent="0.2">
      <c r="A62" s="129" t="s">
        <v>102</v>
      </c>
      <c r="B62" s="92">
        <v>108</v>
      </c>
      <c r="C62" s="93">
        <v>200</v>
      </c>
      <c r="D62" s="94">
        <f t="shared" si="11"/>
        <v>339.29200658769764</v>
      </c>
      <c r="E62" s="95">
        <v>2</v>
      </c>
      <c r="F62" s="94">
        <f>D62*C62*1.5/10000</f>
        <v>10.178760197630929</v>
      </c>
      <c r="G62" s="94">
        <f t="shared" si="12"/>
        <v>20.357520395261858</v>
      </c>
      <c r="H62" s="85"/>
      <c r="I62" s="85"/>
    </row>
    <row r="63" spans="1:9" x14ac:dyDescent="0.2">
      <c r="A63" s="129" t="s">
        <v>114</v>
      </c>
      <c r="B63" s="92">
        <v>400</v>
      </c>
      <c r="C63" s="93">
        <v>600</v>
      </c>
      <c r="D63" s="94">
        <f t="shared" si="11"/>
        <v>1256.6370614359173</v>
      </c>
      <c r="E63" s="95">
        <v>0</v>
      </c>
      <c r="F63" s="94">
        <f>D63*C63*1.5/10000</f>
        <v>113.09733552923257</v>
      </c>
      <c r="G63" s="94">
        <f t="shared" si="12"/>
        <v>0</v>
      </c>
      <c r="H63" s="85"/>
      <c r="I63" s="85"/>
    </row>
    <row r="64" spans="1:9" x14ac:dyDescent="0.2">
      <c r="A64" s="129" t="s">
        <v>115</v>
      </c>
      <c r="B64" s="92">
        <v>100</v>
      </c>
      <c r="C64" s="93">
        <v>80</v>
      </c>
      <c r="D64" s="94">
        <f t="shared" si="11"/>
        <v>314.15926535897933</v>
      </c>
      <c r="E64" s="95">
        <v>1</v>
      </c>
      <c r="F64" s="94">
        <f>D64*C64*1.5/10000</f>
        <v>3.7699111843077526</v>
      </c>
      <c r="G64" s="94">
        <f t="shared" si="12"/>
        <v>3.7699111843077526</v>
      </c>
      <c r="H64" s="85"/>
      <c r="I64" s="85"/>
    </row>
    <row r="65" spans="1:9" x14ac:dyDescent="0.2">
      <c r="A65" s="129" t="s">
        <v>114</v>
      </c>
      <c r="B65" s="92">
        <v>150</v>
      </c>
      <c r="C65" s="93">
        <v>500</v>
      </c>
      <c r="D65" s="94">
        <f t="shared" si="11"/>
        <v>471.23889803846896</v>
      </c>
      <c r="E65" s="95">
        <v>0</v>
      </c>
      <c r="F65" s="94">
        <f>D65*C65*1.5/10000</f>
        <v>35.342917352885173</v>
      </c>
      <c r="G65" s="94">
        <f t="shared" si="12"/>
        <v>0</v>
      </c>
      <c r="H65" s="85"/>
      <c r="I65" s="85"/>
    </row>
    <row r="66" spans="1:9" x14ac:dyDescent="0.2">
      <c r="A66" s="129" t="s">
        <v>115</v>
      </c>
      <c r="B66" s="92">
        <v>80</v>
      </c>
      <c r="C66" s="93">
        <v>75</v>
      </c>
      <c r="D66" s="94">
        <f t="shared" si="11"/>
        <v>251.32741228718345</v>
      </c>
      <c r="E66" s="95">
        <v>1</v>
      </c>
      <c r="F66" s="94">
        <f>D66*C66*1.5/10000</f>
        <v>2.8274333882308134</v>
      </c>
      <c r="G66" s="94">
        <f t="shared" si="12"/>
        <v>2.8274333882308134</v>
      </c>
      <c r="H66" s="85"/>
      <c r="I66" s="85"/>
    </row>
    <row r="67" spans="1:9" x14ac:dyDescent="0.2">
      <c r="G67" s="111">
        <f>SUM(G61:G66)</f>
        <v>26.954864967800422</v>
      </c>
      <c r="H67" s="85"/>
      <c r="I67" s="85"/>
    </row>
    <row r="69" spans="1:9" ht="11.25" customHeight="1" x14ac:dyDescent="0.2">
      <c r="A69" s="245" t="s">
        <v>103</v>
      </c>
      <c r="B69" s="246"/>
      <c r="C69" s="246"/>
      <c r="D69" s="246"/>
      <c r="E69" s="246"/>
      <c r="F69" s="246"/>
      <c r="G69" s="247"/>
      <c r="I69" s="85"/>
    </row>
    <row r="70" spans="1:9" ht="11.25" customHeight="1" x14ac:dyDescent="0.2">
      <c r="A70" s="248"/>
      <c r="B70" s="249"/>
      <c r="C70" s="249"/>
      <c r="D70" s="249"/>
      <c r="E70" s="249"/>
      <c r="F70" s="249"/>
      <c r="G70" s="250"/>
      <c r="I70" s="85"/>
    </row>
    <row r="71" spans="1:9" ht="11.25" customHeight="1" x14ac:dyDescent="0.2">
      <c r="A71" s="251"/>
      <c r="B71" s="252"/>
      <c r="C71" s="252"/>
      <c r="D71" s="252"/>
      <c r="E71" s="252"/>
      <c r="F71" s="252"/>
      <c r="G71" s="253"/>
      <c r="I71" s="85"/>
    </row>
    <row r="73" spans="1:9" x14ac:dyDescent="0.2">
      <c r="E73" s="108" t="s">
        <v>104</v>
      </c>
      <c r="F73" s="108" t="s">
        <v>105</v>
      </c>
      <c r="I73" s="85"/>
    </row>
    <row r="74" spans="1:9" x14ac:dyDescent="0.2">
      <c r="E74" s="94">
        <v>80</v>
      </c>
      <c r="F74" s="94">
        <f>SUM(E74*0.25)</f>
        <v>20</v>
      </c>
      <c r="I74" s="85"/>
    </row>
    <row r="76" spans="1:9" x14ac:dyDescent="0.2">
      <c r="A76" s="238" t="s">
        <v>106</v>
      </c>
      <c r="B76" s="238"/>
      <c r="C76" s="238"/>
      <c r="D76" s="238"/>
      <c r="E76" s="238"/>
      <c r="F76" s="238"/>
      <c r="G76" s="238"/>
      <c r="I76" s="85"/>
    </row>
    <row r="77" spans="1:9" x14ac:dyDescent="0.2">
      <c r="A77" s="238"/>
      <c r="B77" s="238"/>
      <c r="C77" s="238"/>
      <c r="D77" s="238"/>
      <c r="E77" s="238"/>
      <c r="F77" s="238"/>
      <c r="G77" s="238"/>
      <c r="I77" s="85"/>
    </row>
    <row r="78" spans="1:9" ht="13.5" thickBot="1" x14ac:dyDescent="0.25">
      <c r="A78" s="238"/>
      <c r="B78" s="238"/>
      <c r="C78" s="238"/>
      <c r="D78" s="238"/>
      <c r="E78" s="238"/>
      <c r="F78" s="238"/>
      <c r="G78" s="238"/>
      <c r="I78" s="85"/>
    </row>
    <row r="79" spans="1:9" ht="45" x14ac:dyDescent="0.2">
      <c r="A79" s="86" t="s">
        <v>90</v>
      </c>
      <c r="B79" s="87" t="s">
        <v>91</v>
      </c>
      <c r="C79" s="88" t="s">
        <v>92</v>
      </c>
      <c r="D79" s="88" t="s">
        <v>93</v>
      </c>
      <c r="E79" s="88" t="s">
        <v>85</v>
      </c>
      <c r="F79" s="88" t="s">
        <v>94</v>
      </c>
      <c r="G79" s="88" t="s">
        <v>95</v>
      </c>
      <c r="H79" s="108" t="s">
        <v>88</v>
      </c>
      <c r="I79" s="85"/>
    </row>
    <row r="80" spans="1:9" x14ac:dyDescent="0.2">
      <c r="A80" s="92">
        <v>630</v>
      </c>
      <c r="B80" s="93">
        <v>8</v>
      </c>
      <c r="C80" s="107">
        <f t="shared" ref="C80:C90" si="13">B80*2.5+40</f>
        <v>60</v>
      </c>
      <c r="D80" s="94">
        <f t="shared" ref="D80:D90" si="14">PI()*(A80)</f>
        <v>1979.2033717615698</v>
      </c>
      <c r="E80" s="95">
        <v>0</v>
      </c>
      <c r="F80" s="109">
        <f t="shared" ref="F80:F90" si="15">D80*(C80*2)/10000</f>
        <v>23.750440461138837</v>
      </c>
      <c r="G80" s="116">
        <f t="shared" ref="G80:G90" si="16">D80*C80/10000</f>
        <v>11.875220230569418</v>
      </c>
      <c r="H80" s="94">
        <f t="shared" ref="H80:H90" si="17">SUM(E80*F80)</f>
        <v>0</v>
      </c>
      <c r="I80" s="85"/>
    </row>
    <row r="81" spans="1:9" x14ac:dyDescent="0.2">
      <c r="A81" s="92">
        <v>530</v>
      </c>
      <c r="B81" s="93">
        <v>8</v>
      </c>
      <c r="C81" s="107">
        <f t="shared" si="13"/>
        <v>60</v>
      </c>
      <c r="D81" s="94">
        <f t="shared" si="14"/>
        <v>1665.0441064025904</v>
      </c>
      <c r="E81" s="95">
        <v>0</v>
      </c>
      <c r="F81" s="109">
        <f t="shared" si="15"/>
        <v>19.980529276831085</v>
      </c>
      <c r="G81" s="116">
        <f t="shared" si="16"/>
        <v>9.9902646384155425</v>
      </c>
      <c r="H81" s="94">
        <f t="shared" si="17"/>
        <v>0</v>
      </c>
      <c r="I81" s="85"/>
    </row>
    <row r="82" spans="1:9" x14ac:dyDescent="0.2">
      <c r="A82" s="92">
        <v>426</v>
      </c>
      <c r="B82" s="93">
        <v>10</v>
      </c>
      <c r="C82" s="107">
        <f t="shared" si="13"/>
        <v>65</v>
      </c>
      <c r="D82" s="94">
        <f t="shared" si="14"/>
        <v>1338.3184704292519</v>
      </c>
      <c r="E82" s="95">
        <v>0</v>
      </c>
      <c r="F82" s="109">
        <f t="shared" si="15"/>
        <v>17.398140115580276</v>
      </c>
      <c r="G82" s="116">
        <f t="shared" si="16"/>
        <v>8.6990700577901379</v>
      </c>
      <c r="H82" s="94">
        <f t="shared" si="17"/>
        <v>0</v>
      </c>
      <c r="I82" s="85"/>
    </row>
    <row r="83" spans="1:9" x14ac:dyDescent="0.2">
      <c r="A83" s="98">
        <v>377</v>
      </c>
      <c r="B83" s="117">
        <v>10</v>
      </c>
      <c r="C83" s="118">
        <f t="shared" si="13"/>
        <v>65</v>
      </c>
      <c r="D83" s="97">
        <f t="shared" si="14"/>
        <v>1184.380430403352</v>
      </c>
      <c r="E83" s="95">
        <v>0</v>
      </c>
      <c r="F83" s="109">
        <f t="shared" si="15"/>
        <v>15.396945595243576</v>
      </c>
      <c r="G83" s="116">
        <f t="shared" si="16"/>
        <v>7.6984727976217879</v>
      </c>
      <c r="H83" s="94">
        <f t="shared" si="17"/>
        <v>0</v>
      </c>
      <c r="I83" s="85"/>
    </row>
    <row r="84" spans="1:9" x14ac:dyDescent="0.2">
      <c r="A84" s="98">
        <v>325</v>
      </c>
      <c r="B84" s="117">
        <v>8</v>
      </c>
      <c r="C84" s="118">
        <f t="shared" si="13"/>
        <v>60</v>
      </c>
      <c r="D84" s="97">
        <f t="shared" si="14"/>
        <v>1021.0176124166827</v>
      </c>
      <c r="E84" s="95">
        <v>0</v>
      </c>
      <c r="F84" s="109">
        <f t="shared" si="15"/>
        <v>12.252211349000193</v>
      </c>
      <c r="G84" s="116">
        <f t="shared" si="16"/>
        <v>6.1261056745000966</v>
      </c>
      <c r="H84" s="94">
        <f t="shared" si="17"/>
        <v>0</v>
      </c>
      <c r="I84" s="85"/>
    </row>
    <row r="85" spans="1:9" x14ac:dyDescent="0.2">
      <c r="A85" s="98">
        <v>273</v>
      </c>
      <c r="B85" s="117">
        <v>6</v>
      </c>
      <c r="C85" s="118">
        <f t="shared" si="13"/>
        <v>55</v>
      </c>
      <c r="D85" s="97">
        <f t="shared" si="14"/>
        <v>857.65479443001357</v>
      </c>
      <c r="E85" s="95">
        <v>0</v>
      </c>
      <c r="F85" s="109">
        <f t="shared" si="15"/>
        <v>9.4342027387301499</v>
      </c>
      <c r="G85" s="116">
        <f t="shared" si="16"/>
        <v>4.717101369365075</v>
      </c>
      <c r="H85" s="94">
        <f t="shared" si="17"/>
        <v>0</v>
      </c>
      <c r="I85" s="85"/>
    </row>
    <row r="86" spans="1:9" x14ac:dyDescent="0.2">
      <c r="A86" s="98">
        <v>219</v>
      </c>
      <c r="B86" s="117">
        <v>6</v>
      </c>
      <c r="C86" s="118">
        <f t="shared" si="13"/>
        <v>55</v>
      </c>
      <c r="D86" s="97">
        <f t="shared" si="14"/>
        <v>688.00879113616475</v>
      </c>
      <c r="E86" s="95">
        <v>0</v>
      </c>
      <c r="F86" s="109">
        <f t="shared" si="15"/>
        <v>7.5680967024978116</v>
      </c>
      <c r="G86" s="116">
        <f t="shared" si="16"/>
        <v>3.7840483512489058</v>
      </c>
      <c r="H86" s="94">
        <f t="shared" si="17"/>
        <v>0</v>
      </c>
      <c r="I86" s="85"/>
    </row>
    <row r="87" spans="1:9" x14ac:dyDescent="0.2">
      <c r="A87" s="98">
        <v>159</v>
      </c>
      <c r="B87" s="117">
        <v>7</v>
      </c>
      <c r="C87" s="118">
        <f t="shared" si="13"/>
        <v>57.5</v>
      </c>
      <c r="D87" s="97">
        <f t="shared" si="14"/>
        <v>499.51323192077712</v>
      </c>
      <c r="E87" s="95">
        <v>0</v>
      </c>
      <c r="F87" s="109">
        <f t="shared" si="15"/>
        <v>5.7444021670889374</v>
      </c>
      <c r="G87" s="116">
        <f t="shared" si="16"/>
        <v>2.8722010835444687</v>
      </c>
      <c r="H87" s="94">
        <f t="shared" si="17"/>
        <v>0</v>
      </c>
      <c r="I87" s="85"/>
    </row>
    <row r="88" spans="1:9" x14ac:dyDescent="0.2">
      <c r="A88" s="98">
        <v>108</v>
      </c>
      <c r="B88" s="117">
        <v>8</v>
      </c>
      <c r="C88" s="118">
        <f t="shared" si="13"/>
        <v>60</v>
      </c>
      <c r="D88" s="97">
        <f t="shared" si="14"/>
        <v>339.29200658769764</v>
      </c>
      <c r="E88" s="95">
        <v>5</v>
      </c>
      <c r="F88" s="109">
        <f t="shared" si="15"/>
        <v>4.0715040790523718</v>
      </c>
      <c r="G88" s="116">
        <f t="shared" si="16"/>
        <v>2.0357520395261859</v>
      </c>
      <c r="H88" s="94">
        <f t="shared" si="17"/>
        <v>20.357520395261858</v>
      </c>
      <c r="I88" s="85"/>
    </row>
    <row r="89" spans="1:9" x14ac:dyDescent="0.2">
      <c r="A89" s="98">
        <v>89</v>
      </c>
      <c r="B89" s="117">
        <v>4.5</v>
      </c>
      <c r="C89" s="118">
        <f t="shared" si="13"/>
        <v>51.25</v>
      </c>
      <c r="D89" s="97">
        <f t="shared" si="14"/>
        <v>279.60174616949161</v>
      </c>
      <c r="E89" s="95">
        <v>5</v>
      </c>
      <c r="F89" s="109">
        <f t="shared" si="15"/>
        <v>2.865917898237289</v>
      </c>
      <c r="G89" s="116">
        <f t="shared" si="16"/>
        <v>1.4329589491186445</v>
      </c>
      <c r="H89" s="94">
        <f t="shared" si="17"/>
        <v>14.329589491186445</v>
      </c>
      <c r="I89" s="85"/>
    </row>
    <row r="90" spans="1:9" x14ac:dyDescent="0.2">
      <c r="A90" s="98">
        <v>76</v>
      </c>
      <c r="B90" s="117">
        <v>9</v>
      </c>
      <c r="C90" s="118">
        <f t="shared" si="13"/>
        <v>62.5</v>
      </c>
      <c r="D90" s="97">
        <f t="shared" si="14"/>
        <v>238.76104167282426</v>
      </c>
      <c r="E90" s="95">
        <v>5</v>
      </c>
      <c r="F90" s="109">
        <f t="shared" si="15"/>
        <v>2.9845130209103035</v>
      </c>
      <c r="G90" s="116">
        <f t="shared" si="16"/>
        <v>1.4922565104551517</v>
      </c>
      <c r="H90" s="94">
        <f t="shared" si="17"/>
        <v>14.922565104551516</v>
      </c>
      <c r="I90" s="85"/>
    </row>
    <row r="91" spans="1:9" x14ac:dyDescent="0.2">
      <c r="H91" s="111">
        <f>SUM(H80:H90)</f>
        <v>49.609674990999821</v>
      </c>
      <c r="I91" s="85"/>
    </row>
    <row r="93" spans="1:9" x14ac:dyDescent="0.2">
      <c r="A93" s="85" t="s">
        <v>107</v>
      </c>
      <c r="I93" s="85"/>
    </row>
    <row r="94" spans="1:9" x14ac:dyDescent="0.2">
      <c r="A94" s="239"/>
      <c r="B94" s="240"/>
      <c r="C94" s="240"/>
      <c r="D94" s="240"/>
      <c r="E94" s="240"/>
      <c r="F94" s="240"/>
      <c r="G94" s="240"/>
      <c r="I94" s="85"/>
    </row>
    <row r="95" spans="1:9" x14ac:dyDescent="0.2">
      <c r="A95" s="239"/>
      <c r="B95" s="240"/>
      <c r="C95" s="240"/>
      <c r="D95" s="240"/>
      <c r="E95" s="240"/>
      <c r="F95" s="240"/>
      <c r="G95" s="240"/>
      <c r="I95" s="85"/>
    </row>
    <row r="96" spans="1:9" x14ac:dyDescent="0.2">
      <c r="A96" s="239" t="s">
        <v>108</v>
      </c>
      <c r="B96" s="240"/>
      <c r="C96" s="240"/>
      <c r="D96" s="240"/>
      <c r="E96" s="240"/>
      <c r="F96" s="240"/>
      <c r="G96" s="240"/>
      <c r="I96" s="85"/>
    </row>
    <row r="97" spans="1:9" x14ac:dyDescent="0.2">
      <c r="A97" s="119"/>
      <c r="I97" s="85"/>
    </row>
    <row r="99" spans="1:9" ht="15" x14ac:dyDescent="0.2">
      <c r="A99" s="243"/>
      <c r="B99" s="244"/>
      <c r="C99" s="120" t="s">
        <v>109</v>
      </c>
      <c r="D99" s="120" t="s">
        <v>110</v>
      </c>
      <c r="E99" s="120"/>
      <c r="F99" s="120"/>
      <c r="G99" s="120"/>
      <c r="H99" s="120"/>
      <c r="I99" s="85"/>
    </row>
    <row r="100" spans="1:9" ht="15" x14ac:dyDescent="0.2">
      <c r="A100" s="121" t="s">
        <v>111</v>
      </c>
      <c r="B100" s="122"/>
      <c r="C100" s="123">
        <f>SUM(H91+G67+F74+L15)</f>
        <v>158.78139206768913</v>
      </c>
      <c r="D100" s="124">
        <v>16</v>
      </c>
      <c r="E100" s="125"/>
      <c r="F100" s="125"/>
      <c r="G100" s="125">
        <v>3.14</v>
      </c>
      <c r="H100" s="126">
        <f>SUM(C100*D100*G100)</f>
        <v>7977.1771374807022</v>
      </c>
      <c r="I100" s="85"/>
    </row>
    <row r="101" spans="1:9" ht="15" x14ac:dyDescent="0.2">
      <c r="A101" s="241" t="s">
        <v>112</v>
      </c>
      <c r="B101" s="242"/>
      <c r="C101" s="120">
        <v>0</v>
      </c>
      <c r="D101" s="120">
        <v>5407</v>
      </c>
      <c r="E101" s="125"/>
      <c r="F101" s="120"/>
      <c r="G101" s="125">
        <v>3.14</v>
      </c>
      <c r="H101" s="125">
        <f>SUM(C101*D101*G101)</f>
        <v>0</v>
      </c>
      <c r="I101" s="85"/>
    </row>
    <row r="102" spans="1:9" x14ac:dyDescent="0.2">
      <c r="G102" s="127" t="s">
        <v>113</v>
      </c>
      <c r="H102" s="128">
        <f>SUM(H100:H101)</f>
        <v>7977.1771374807022</v>
      </c>
      <c r="I102" s="85"/>
    </row>
  </sheetData>
  <mergeCells count="11">
    <mergeCell ref="A94:G94"/>
    <mergeCell ref="A95:G95"/>
    <mergeCell ref="A96:G96"/>
    <mergeCell ref="A99:B99"/>
    <mergeCell ref="A101:B101"/>
    <mergeCell ref="A76:G78"/>
    <mergeCell ref="A1:G1"/>
    <mergeCell ref="A17:G19"/>
    <mergeCell ref="A27:G29"/>
    <mergeCell ref="A57:G59"/>
    <mergeCell ref="A69:G7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topLeftCell="A59" workbookViewId="0">
      <selection activeCell="B89" sqref="B89"/>
    </sheetView>
  </sheetViews>
  <sheetFormatPr defaultRowHeight="12.75" x14ac:dyDescent="0.2"/>
  <cols>
    <col min="1" max="1" width="15.5703125" style="85" customWidth="1"/>
    <col min="2" max="2" width="9.42578125" style="85" customWidth="1"/>
    <col min="3" max="3" width="17" style="84" customWidth="1"/>
    <col min="4" max="5" width="16.140625" style="84" customWidth="1"/>
    <col min="6" max="6" width="14.5703125" style="84" customWidth="1"/>
    <col min="7" max="7" width="12.42578125" style="84" customWidth="1"/>
    <col min="8" max="8" width="12.85546875" style="84" customWidth="1"/>
    <col min="9" max="9" width="10.7109375" style="84" customWidth="1"/>
    <col min="10" max="11" width="10.140625" style="85" customWidth="1"/>
    <col min="12" max="12" width="15.85546875" style="85" customWidth="1"/>
    <col min="13" max="256" width="9.140625" style="85"/>
    <col min="257" max="257" width="15.5703125" style="85" customWidth="1"/>
    <col min="258" max="258" width="9.42578125" style="85" customWidth="1"/>
    <col min="259" max="259" width="17" style="85" customWidth="1"/>
    <col min="260" max="261" width="16.140625" style="85" customWidth="1"/>
    <col min="262" max="262" width="14.5703125" style="85" customWidth="1"/>
    <col min="263" max="263" width="12.42578125" style="85" customWidth="1"/>
    <col min="264" max="264" width="12.85546875" style="85" customWidth="1"/>
    <col min="265" max="265" width="10.7109375" style="85" customWidth="1"/>
    <col min="266" max="267" width="10.140625" style="85" customWidth="1"/>
    <col min="268" max="268" width="15.85546875" style="85" customWidth="1"/>
    <col min="269" max="512" width="9.140625" style="85"/>
    <col min="513" max="513" width="15.5703125" style="85" customWidth="1"/>
    <col min="514" max="514" width="9.42578125" style="85" customWidth="1"/>
    <col min="515" max="515" width="17" style="85" customWidth="1"/>
    <col min="516" max="517" width="16.140625" style="85" customWidth="1"/>
    <col min="518" max="518" width="14.5703125" style="85" customWidth="1"/>
    <col min="519" max="519" width="12.42578125" style="85" customWidth="1"/>
    <col min="520" max="520" width="12.85546875" style="85" customWidth="1"/>
    <col min="521" max="521" width="10.7109375" style="85" customWidth="1"/>
    <col min="522" max="523" width="10.140625" style="85" customWidth="1"/>
    <col min="524" max="524" width="15.85546875" style="85" customWidth="1"/>
    <col min="525" max="768" width="9.140625" style="85"/>
    <col min="769" max="769" width="15.5703125" style="85" customWidth="1"/>
    <col min="770" max="770" width="9.42578125" style="85" customWidth="1"/>
    <col min="771" max="771" width="17" style="85" customWidth="1"/>
    <col min="772" max="773" width="16.140625" style="85" customWidth="1"/>
    <col min="774" max="774" width="14.5703125" style="85" customWidth="1"/>
    <col min="775" max="775" width="12.42578125" style="85" customWidth="1"/>
    <col min="776" max="776" width="12.85546875" style="85" customWidth="1"/>
    <col min="777" max="777" width="10.7109375" style="85" customWidth="1"/>
    <col min="778" max="779" width="10.140625" style="85" customWidth="1"/>
    <col min="780" max="780" width="15.85546875" style="85" customWidth="1"/>
    <col min="781" max="1024" width="9.140625" style="85"/>
    <col min="1025" max="1025" width="15.5703125" style="85" customWidth="1"/>
    <col min="1026" max="1026" width="9.42578125" style="85" customWidth="1"/>
    <col min="1027" max="1027" width="17" style="85" customWidth="1"/>
    <col min="1028" max="1029" width="16.140625" style="85" customWidth="1"/>
    <col min="1030" max="1030" width="14.5703125" style="85" customWidth="1"/>
    <col min="1031" max="1031" width="12.42578125" style="85" customWidth="1"/>
    <col min="1032" max="1032" width="12.85546875" style="85" customWidth="1"/>
    <col min="1033" max="1033" width="10.7109375" style="85" customWidth="1"/>
    <col min="1034" max="1035" width="10.140625" style="85" customWidth="1"/>
    <col min="1036" max="1036" width="15.85546875" style="85" customWidth="1"/>
    <col min="1037" max="1280" width="9.140625" style="85"/>
    <col min="1281" max="1281" width="15.5703125" style="85" customWidth="1"/>
    <col min="1282" max="1282" width="9.42578125" style="85" customWidth="1"/>
    <col min="1283" max="1283" width="17" style="85" customWidth="1"/>
    <col min="1284" max="1285" width="16.140625" style="85" customWidth="1"/>
    <col min="1286" max="1286" width="14.5703125" style="85" customWidth="1"/>
    <col min="1287" max="1287" width="12.42578125" style="85" customWidth="1"/>
    <col min="1288" max="1288" width="12.85546875" style="85" customWidth="1"/>
    <col min="1289" max="1289" width="10.7109375" style="85" customWidth="1"/>
    <col min="1290" max="1291" width="10.140625" style="85" customWidth="1"/>
    <col min="1292" max="1292" width="15.85546875" style="85" customWidth="1"/>
    <col min="1293" max="1536" width="9.140625" style="85"/>
    <col min="1537" max="1537" width="15.5703125" style="85" customWidth="1"/>
    <col min="1538" max="1538" width="9.42578125" style="85" customWidth="1"/>
    <col min="1539" max="1539" width="17" style="85" customWidth="1"/>
    <col min="1540" max="1541" width="16.140625" style="85" customWidth="1"/>
    <col min="1542" max="1542" width="14.5703125" style="85" customWidth="1"/>
    <col min="1543" max="1543" width="12.42578125" style="85" customWidth="1"/>
    <col min="1544" max="1544" width="12.85546875" style="85" customWidth="1"/>
    <col min="1545" max="1545" width="10.7109375" style="85" customWidth="1"/>
    <col min="1546" max="1547" width="10.140625" style="85" customWidth="1"/>
    <col min="1548" max="1548" width="15.85546875" style="85" customWidth="1"/>
    <col min="1549" max="1792" width="9.140625" style="85"/>
    <col min="1793" max="1793" width="15.5703125" style="85" customWidth="1"/>
    <col min="1794" max="1794" width="9.42578125" style="85" customWidth="1"/>
    <col min="1795" max="1795" width="17" style="85" customWidth="1"/>
    <col min="1796" max="1797" width="16.140625" style="85" customWidth="1"/>
    <col min="1798" max="1798" width="14.5703125" style="85" customWidth="1"/>
    <col min="1799" max="1799" width="12.42578125" style="85" customWidth="1"/>
    <col min="1800" max="1800" width="12.85546875" style="85" customWidth="1"/>
    <col min="1801" max="1801" width="10.7109375" style="85" customWidth="1"/>
    <col min="1802" max="1803" width="10.140625" style="85" customWidth="1"/>
    <col min="1804" max="1804" width="15.85546875" style="85" customWidth="1"/>
    <col min="1805" max="2048" width="9.140625" style="85"/>
    <col min="2049" max="2049" width="15.5703125" style="85" customWidth="1"/>
    <col min="2050" max="2050" width="9.42578125" style="85" customWidth="1"/>
    <col min="2051" max="2051" width="17" style="85" customWidth="1"/>
    <col min="2052" max="2053" width="16.140625" style="85" customWidth="1"/>
    <col min="2054" max="2054" width="14.5703125" style="85" customWidth="1"/>
    <col min="2055" max="2055" width="12.42578125" style="85" customWidth="1"/>
    <col min="2056" max="2056" width="12.85546875" style="85" customWidth="1"/>
    <col min="2057" max="2057" width="10.7109375" style="85" customWidth="1"/>
    <col min="2058" max="2059" width="10.140625" style="85" customWidth="1"/>
    <col min="2060" max="2060" width="15.85546875" style="85" customWidth="1"/>
    <col min="2061" max="2304" width="9.140625" style="85"/>
    <col min="2305" max="2305" width="15.5703125" style="85" customWidth="1"/>
    <col min="2306" max="2306" width="9.42578125" style="85" customWidth="1"/>
    <col min="2307" max="2307" width="17" style="85" customWidth="1"/>
    <col min="2308" max="2309" width="16.140625" style="85" customWidth="1"/>
    <col min="2310" max="2310" width="14.5703125" style="85" customWidth="1"/>
    <col min="2311" max="2311" width="12.42578125" style="85" customWidth="1"/>
    <col min="2312" max="2312" width="12.85546875" style="85" customWidth="1"/>
    <col min="2313" max="2313" width="10.7109375" style="85" customWidth="1"/>
    <col min="2314" max="2315" width="10.140625" style="85" customWidth="1"/>
    <col min="2316" max="2316" width="15.85546875" style="85" customWidth="1"/>
    <col min="2317" max="2560" width="9.140625" style="85"/>
    <col min="2561" max="2561" width="15.5703125" style="85" customWidth="1"/>
    <col min="2562" max="2562" width="9.42578125" style="85" customWidth="1"/>
    <col min="2563" max="2563" width="17" style="85" customWidth="1"/>
    <col min="2564" max="2565" width="16.140625" style="85" customWidth="1"/>
    <col min="2566" max="2566" width="14.5703125" style="85" customWidth="1"/>
    <col min="2567" max="2567" width="12.42578125" style="85" customWidth="1"/>
    <col min="2568" max="2568" width="12.85546875" style="85" customWidth="1"/>
    <col min="2569" max="2569" width="10.7109375" style="85" customWidth="1"/>
    <col min="2570" max="2571" width="10.140625" style="85" customWidth="1"/>
    <col min="2572" max="2572" width="15.85546875" style="85" customWidth="1"/>
    <col min="2573" max="2816" width="9.140625" style="85"/>
    <col min="2817" max="2817" width="15.5703125" style="85" customWidth="1"/>
    <col min="2818" max="2818" width="9.42578125" style="85" customWidth="1"/>
    <col min="2819" max="2819" width="17" style="85" customWidth="1"/>
    <col min="2820" max="2821" width="16.140625" style="85" customWidth="1"/>
    <col min="2822" max="2822" width="14.5703125" style="85" customWidth="1"/>
    <col min="2823" max="2823" width="12.42578125" style="85" customWidth="1"/>
    <col min="2824" max="2824" width="12.85546875" style="85" customWidth="1"/>
    <col min="2825" max="2825" width="10.7109375" style="85" customWidth="1"/>
    <col min="2826" max="2827" width="10.140625" style="85" customWidth="1"/>
    <col min="2828" max="2828" width="15.85546875" style="85" customWidth="1"/>
    <col min="2829" max="3072" width="9.140625" style="85"/>
    <col min="3073" max="3073" width="15.5703125" style="85" customWidth="1"/>
    <col min="3074" max="3074" width="9.42578125" style="85" customWidth="1"/>
    <col min="3075" max="3075" width="17" style="85" customWidth="1"/>
    <col min="3076" max="3077" width="16.140625" style="85" customWidth="1"/>
    <col min="3078" max="3078" width="14.5703125" style="85" customWidth="1"/>
    <col min="3079" max="3079" width="12.42578125" style="85" customWidth="1"/>
    <col min="3080" max="3080" width="12.85546875" style="85" customWidth="1"/>
    <col min="3081" max="3081" width="10.7109375" style="85" customWidth="1"/>
    <col min="3082" max="3083" width="10.140625" style="85" customWidth="1"/>
    <col min="3084" max="3084" width="15.85546875" style="85" customWidth="1"/>
    <col min="3085" max="3328" width="9.140625" style="85"/>
    <col min="3329" max="3329" width="15.5703125" style="85" customWidth="1"/>
    <col min="3330" max="3330" width="9.42578125" style="85" customWidth="1"/>
    <col min="3331" max="3331" width="17" style="85" customWidth="1"/>
    <col min="3332" max="3333" width="16.140625" style="85" customWidth="1"/>
    <col min="3334" max="3334" width="14.5703125" style="85" customWidth="1"/>
    <col min="3335" max="3335" width="12.42578125" style="85" customWidth="1"/>
    <col min="3336" max="3336" width="12.85546875" style="85" customWidth="1"/>
    <col min="3337" max="3337" width="10.7109375" style="85" customWidth="1"/>
    <col min="3338" max="3339" width="10.140625" style="85" customWidth="1"/>
    <col min="3340" max="3340" width="15.85546875" style="85" customWidth="1"/>
    <col min="3341" max="3584" width="9.140625" style="85"/>
    <col min="3585" max="3585" width="15.5703125" style="85" customWidth="1"/>
    <col min="3586" max="3586" width="9.42578125" style="85" customWidth="1"/>
    <col min="3587" max="3587" width="17" style="85" customWidth="1"/>
    <col min="3588" max="3589" width="16.140625" style="85" customWidth="1"/>
    <col min="3590" max="3590" width="14.5703125" style="85" customWidth="1"/>
    <col min="3591" max="3591" width="12.42578125" style="85" customWidth="1"/>
    <col min="3592" max="3592" width="12.85546875" style="85" customWidth="1"/>
    <col min="3593" max="3593" width="10.7109375" style="85" customWidth="1"/>
    <col min="3594" max="3595" width="10.140625" style="85" customWidth="1"/>
    <col min="3596" max="3596" width="15.85546875" style="85" customWidth="1"/>
    <col min="3597" max="3840" width="9.140625" style="85"/>
    <col min="3841" max="3841" width="15.5703125" style="85" customWidth="1"/>
    <col min="3842" max="3842" width="9.42578125" style="85" customWidth="1"/>
    <col min="3843" max="3843" width="17" style="85" customWidth="1"/>
    <col min="3844" max="3845" width="16.140625" style="85" customWidth="1"/>
    <col min="3846" max="3846" width="14.5703125" style="85" customWidth="1"/>
    <col min="3847" max="3847" width="12.42578125" style="85" customWidth="1"/>
    <col min="3848" max="3848" width="12.85546875" style="85" customWidth="1"/>
    <col min="3849" max="3849" width="10.7109375" style="85" customWidth="1"/>
    <col min="3850" max="3851" width="10.140625" style="85" customWidth="1"/>
    <col min="3852" max="3852" width="15.85546875" style="85" customWidth="1"/>
    <col min="3853" max="4096" width="9.140625" style="85"/>
    <col min="4097" max="4097" width="15.5703125" style="85" customWidth="1"/>
    <col min="4098" max="4098" width="9.42578125" style="85" customWidth="1"/>
    <col min="4099" max="4099" width="17" style="85" customWidth="1"/>
    <col min="4100" max="4101" width="16.140625" style="85" customWidth="1"/>
    <col min="4102" max="4102" width="14.5703125" style="85" customWidth="1"/>
    <col min="4103" max="4103" width="12.42578125" style="85" customWidth="1"/>
    <col min="4104" max="4104" width="12.85546875" style="85" customWidth="1"/>
    <col min="4105" max="4105" width="10.7109375" style="85" customWidth="1"/>
    <col min="4106" max="4107" width="10.140625" style="85" customWidth="1"/>
    <col min="4108" max="4108" width="15.85546875" style="85" customWidth="1"/>
    <col min="4109" max="4352" width="9.140625" style="85"/>
    <col min="4353" max="4353" width="15.5703125" style="85" customWidth="1"/>
    <col min="4354" max="4354" width="9.42578125" style="85" customWidth="1"/>
    <col min="4355" max="4355" width="17" style="85" customWidth="1"/>
    <col min="4356" max="4357" width="16.140625" style="85" customWidth="1"/>
    <col min="4358" max="4358" width="14.5703125" style="85" customWidth="1"/>
    <col min="4359" max="4359" width="12.42578125" style="85" customWidth="1"/>
    <col min="4360" max="4360" width="12.85546875" style="85" customWidth="1"/>
    <col min="4361" max="4361" width="10.7109375" style="85" customWidth="1"/>
    <col min="4362" max="4363" width="10.140625" style="85" customWidth="1"/>
    <col min="4364" max="4364" width="15.85546875" style="85" customWidth="1"/>
    <col min="4365" max="4608" width="9.140625" style="85"/>
    <col min="4609" max="4609" width="15.5703125" style="85" customWidth="1"/>
    <col min="4610" max="4610" width="9.42578125" style="85" customWidth="1"/>
    <col min="4611" max="4611" width="17" style="85" customWidth="1"/>
    <col min="4612" max="4613" width="16.140625" style="85" customWidth="1"/>
    <col min="4614" max="4614" width="14.5703125" style="85" customWidth="1"/>
    <col min="4615" max="4615" width="12.42578125" style="85" customWidth="1"/>
    <col min="4616" max="4616" width="12.85546875" style="85" customWidth="1"/>
    <col min="4617" max="4617" width="10.7109375" style="85" customWidth="1"/>
    <col min="4618" max="4619" width="10.140625" style="85" customWidth="1"/>
    <col min="4620" max="4620" width="15.85546875" style="85" customWidth="1"/>
    <col min="4621" max="4864" width="9.140625" style="85"/>
    <col min="4865" max="4865" width="15.5703125" style="85" customWidth="1"/>
    <col min="4866" max="4866" width="9.42578125" style="85" customWidth="1"/>
    <col min="4867" max="4867" width="17" style="85" customWidth="1"/>
    <col min="4868" max="4869" width="16.140625" style="85" customWidth="1"/>
    <col min="4870" max="4870" width="14.5703125" style="85" customWidth="1"/>
    <col min="4871" max="4871" width="12.42578125" style="85" customWidth="1"/>
    <col min="4872" max="4872" width="12.85546875" style="85" customWidth="1"/>
    <col min="4873" max="4873" width="10.7109375" style="85" customWidth="1"/>
    <col min="4874" max="4875" width="10.140625" style="85" customWidth="1"/>
    <col min="4876" max="4876" width="15.85546875" style="85" customWidth="1"/>
    <col min="4877" max="5120" width="9.140625" style="85"/>
    <col min="5121" max="5121" width="15.5703125" style="85" customWidth="1"/>
    <col min="5122" max="5122" width="9.42578125" style="85" customWidth="1"/>
    <col min="5123" max="5123" width="17" style="85" customWidth="1"/>
    <col min="5124" max="5125" width="16.140625" style="85" customWidth="1"/>
    <col min="5126" max="5126" width="14.5703125" style="85" customWidth="1"/>
    <col min="5127" max="5127" width="12.42578125" style="85" customWidth="1"/>
    <col min="5128" max="5128" width="12.85546875" style="85" customWidth="1"/>
    <col min="5129" max="5129" width="10.7109375" style="85" customWidth="1"/>
    <col min="5130" max="5131" width="10.140625" style="85" customWidth="1"/>
    <col min="5132" max="5132" width="15.85546875" style="85" customWidth="1"/>
    <col min="5133" max="5376" width="9.140625" style="85"/>
    <col min="5377" max="5377" width="15.5703125" style="85" customWidth="1"/>
    <col min="5378" max="5378" width="9.42578125" style="85" customWidth="1"/>
    <col min="5379" max="5379" width="17" style="85" customWidth="1"/>
    <col min="5380" max="5381" width="16.140625" style="85" customWidth="1"/>
    <col min="5382" max="5382" width="14.5703125" style="85" customWidth="1"/>
    <col min="5383" max="5383" width="12.42578125" style="85" customWidth="1"/>
    <col min="5384" max="5384" width="12.85546875" style="85" customWidth="1"/>
    <col min="5385" max="5385" width="10.7109375" style="85" customWidth="1"/>
    <col min="5386" max="5387" width="10.140625" style="85" customWidth="1"/>
    <col min="5388" max="5388" width="15.85546875" style="85" customWidth="1"/>
    <col min="5389" max="5632" width="9.140625" style="85"/>
    <col min="5633" max="5633" width="15.5703125" style="85" customWidth="1"/>
    <col min="5634" max="5634" width="9.42578125" style="85" customWidth="1"/>
    <col min="5635" max="5635" width="17" style="85" customWidth="1"/>
    <col min="5636" max="5637" width="16.140625" style="85" customWidth="1"/>
    <col min="5638" max="5638" width="14.5703125" style="85" customWidth="1"/>
    <col min="5639" max="5639" width="12.42578125" style="85" customWidth="1"/>
    <col min="5640" max="5640" width="12.85546875" style="85" customWidth="1"/>
    <col min="5641" max="5641" width="10.7109375" style="85" customWidth="1"/>
    <col min="5642" max="5643" width="10.140625" style="85" customWidth="1"/>
    <col min="5644" max="5644" width="15.85546875" style="85" customWidth="1"/>
    <col min="5645" max="5888" width="9.140625" style="85"/>
    <col min="5889" max="5889" width="15.5703125" style="85" customWidth="1"/>
    <col min="5890" max="5890" width="9.42578125" style="85" customWidth="1"/>
    <col min="5891" max="5891" width="17" style="85" customWidth="1"/>
    <col min="5892" max="5893" width="16.140625" style="85" customWidth="1"/>
    <col min="5894" max="5894" width="14.5703125" style="85" customWidth="1"/>
    <col min="5895" max="5895" width="12.42578125" style="85" customWidth="1"/>
    <col min="5896" max="5896" width="12.85546875" style="85" customWidth="1"/>
    <col min="5897" max="5897" width="10.7109375" style="85" customWidth="1"/>
    <col min="5898" max="5899" width="10.140625" style="85" customWidth="1"/>
    <col min="5900" max="5900" width="15.85546875" style="85" customWidth="1"/>
    <col min="5901" max="6144" width="9.140625" style="85"/>
    <col min="6145" max="6145" width="15.5703125" style="85" customWidth="1"/>
    <col min="6146" max="6146" width="9.42578125" style="85" customWidth="1"/>
    <col min="6147" max="6147" width="17" style="85" customWidth="1"/>
    <col min="6148" max="6149" width="16.140625" style="85" customWidth="1"/>
    <col min="6150" max="6150" width="14.5703125" style="85" customWidth="1"/>
    <col min="6151" max="6151" width="12.42578125" style="85" customWidth="1"/>
    <col min="6152" max="6152" width="12.85546875" style="85" customWidth="1"/>
    <col min="6153" max="6153" width="10.7109375" style="85" customWidth="1"/>
    <col min="6154" max="6155" width="10.140625" style="85" customWidth="1"/>
    <col min="6156" max="6156" width="15.85546875" style="85" customWidth="1"/>
    <col min="6157" max="6400" width="9.140625" style="85"/>
    <col min="6401" max="6401" width="15.5703125" style="85" customWidth="1"/>
    <col min="6402" max="6402" width="9.42578125" style="85" customWidth="1"/>
    <col min="6403" max="6403" width="17" style="85" customWidth="1"/>
    <col min="6404" max="6405" width="16.140625" style="85" customWidth="1"/>
    <col min="6406" max="6406" width="14.5703125" style="85" customWidth="1"/>
    <col min="6407" max="6407" width="12.42578125" style="85" customWidth="1"/>
    <col min="6408" max="6408" width="12.85546875" style="85" customWidth="1"/>
    <col min="6409" max="6409" width="10.7109375" style="85" customWidth="1"/>
    <col min="6410" max="6411" width="10.140625" style="85" customWidth="1"/>
    <col min="6412" max="6412" width="15.85546875" style="85" customWidth="1"/>
    <col min="6413" max="6656" width="9.140625" style="85"/>
    <col min="6657" max="6657" width="15.5703125" style="85" customWidth="1"/>
    <col min="6658" max="6658" width="9.42578125" style="85" customWidth="1"/>
    <col min="6659" max="6659" width="17" style="85" customWidth="1"/>
    <col min="6660" max="6661" width="16.140625" style="85" customWidth="1"/>
    <col min="6662" max="6662" width="14.5703125" style="85" customWidth="1"/>
    <col min="6663" max="6663" width="12.42578125" style="85" customWidth="1"/>
    <col min="6664" max="6664" width="12.85546875" style="85" customWidth="1"/>
    <col min="6665" max="6665" width="10.7109375" style="85" customWidth="1"/>
    <col min="6666" max="6667" width="10.140625" style="85" customWidth="1"/>
    <col min="6668" max="6668" width="15.85546875" style="85" customWidth="1"/>
    <col min="6669" max="6912" width="9.140625" style="85"/>
    <col min="6913" max="6913" width="15.5703125" style="85" customWidth="1"/>
    <col min="6914" max="6914" width="9.42578125" style="85" customWidth="1"/>
    <col min="6915" max="6915" width="17" style="85" customWidth="1"/>
    <col min="6916" max="6917" width="16.140625" style="85" customWidth="1"/>
    <col min="6918" max="6918" width="14.5703125" style="85" customWidth="1"/>
    <col min="6919" max="6919" width="12.42578125" style="85" customWidth="1"/>
    <col min="6920" max="6920" width="12.85546875" style="85" customWidth="1"/>
    <col min="6921" max="6921" width="10.7109375" style="85" customWidth="1"/>
    <col min="6922" max="6923" width="10.140625" style="85" customWidth="1"/>
    <col min="6924" max="6924" width="15.85546875" style="85" customWidth="1"/>
    <col min="6925" max="7168" width="9.140625" style="85"/>
    <col min="7169" max="7169" width="15.5703125" style="85" customWidth="1"/>
    <col min="7170" max="7170" width="9.42578125" style="85" customWidth="1"/>
    <col min="7171" max="7171" width="17" style="85" customWidth="1"/>
    <col min="7172" max="7173" width="16.140625" style="85" customWidth="1"/>
    <col min="7174" max="7174" width="14.5703125" style="85" customWidth="1"/>
    <col min="7175" max="7175" width="12.42578125" style="85" customWidth="1"/>
    <col min="7176" max="7176" width="12.85546875" style="85" customWidth="1"/>
    <col min="7177" max="7177" width="10.7109375" style="85" customWidth="1"/>
    <col min="7178" max="7179" width="10.140625" style="85" customWidth="1"/>
    <col min="7180" max="7180" width="15.85546875" style="85" customWidth="1"/>
    <col min="7181" max="7424" width="9.140625" style="85"/>
    <col min="7425" max="7425" width="15.5703125" style="85" customWidth="1"/>
    <col min="7426" max="7426" width="9.42578125" style="85" customWidth="1"/>
    <col min="7427" max="7427" width="17" style="85" customWidth="1"/>
    <col min="7428" max="7429" width="16.140625" style="85" customWidth="1"/>
    <col min="7430" max="7430" width="14.5703125" style="85" customWidth="1"/>
    <col min="7431" max="7431" width="12.42578125" style="85" customWidth="1"/>
    <col min="7432" max="7432" width="12.85546875" style="85" customWidth="1"/>
    <col min="7433" max="7433" width="10.7109375" style="85" customWidth="1"/>
    <col min="7434" max="7435" width="10.140625" style="85" customWidth="1"/>
    <col min="7436" max="7436" width="15.85546875" style="85" customWidth="1"/>
    <col min="7437" max="7680" width="9.140625" style="85"/>
    <col min="7681" max="7681" width="15.5703125" style="85" customWidth="1"/>
    <col min="7682" max="7682" width="9.42578125" style="85" customWidth="1"/>
    <col min="7683" max="7683" width="17" style="85" customWidth="1"/>
    <col min="7684" max="7685" width="16.140625" style="85" customWidth="1"/>
    <col min="7686" max="7686" width="14.5703125" style="85" customWidth="1"/>
    <col min="7687" max="7687" width="12.42578125" style="85" customWidth="1"/>
    <col min="7688" max="7688" width="12.85546875" style="85" customWidth="1"/>
    <col min="7689" max="7689" width="10.7109375" style="85" customWidth="1"/>
    <col min="7690" max="7691" width="10.140625" style="85" customWidth="1"/>
    <col min="7692" max="7692" width="15.85546875" style="85" customWidth="1"/>
    <col min="7693" max="7936" width="9.140625" style="85"/>
    <col min="7937" max="7937" width="15.5703125" style="85" customWidth="1"/>
    <col min="7938" max="7938" width="9.42578125" style="85" customWidth="1"/>
    <col min="7939" max="7939" width="17" style="85" customWidth="1"/>
    <col min="7940" max="7941" width="16.140625" style="85" customWidth="1"/>
    <col min="7942" max="7942" width="14.5703125" style="85" customWidth="1"/>
    <col min="7943" max="7943" width="12.42578125" style="85" customWidth="1"/>
    <col min="7944" max="7944" width="12.85546875" style="85" customWidth="1"/>
    <col min="7945" max="7945" width="10.7109375" style="85" customWidth="1"/>
    <col min="7946" max="7947" width="10.140625" style="85" customWidth="1"/>
    <col min="7948" max="7948" width="15.85546875" style="85" customWidth="1"/>
    <col min="7949" max="8192" width="9.140625" style="85"/>
    <col min="8193" max="8193" width="15.5703125" style="85" customWidth="1"/>
    <col min="8194" max="8194" width="9.42578125" style="85" customWidth="1"/>
    <col min="8195" max="8195" width="17" style="85" customWidth="1"/>
    <col min="8196" max="8197" width="16.140625" style="85" customWidth="1"/>
    <col min="8198" max="8198" width="14.5703125" style="85" customWidth="1"/>
    <col min="8199" max="8199" width="12.42578125" style="85" customWidth="1"/>
    <col min="8200" max="8200" width="12.85546875" style="85" customWidth="1"/>
    <col min="8201" max="8201" width="10.7109375" style="85" customWidth="1"/>
    <col min="8202" max="8203" width="10.140625" style="85" customWidth="1"/>
    <col min="8204" max="8204" width="15.85546875" style="85" customWidth="1"/>
    <col min="8205" max="8448" width="9.140625" style="85"/>
    <col min="8449" max="8449" width="15.5703125" style="85" customWidth="1"/>
    <col min="8450" max="8450" width="9.42578125" style="85" customWidth="1"/>
    <col min="8451" max="8451" width="17" style="85" customWidth="1"/>
    <col min="8452" max="8453" width="16.140625" style="85" customWidth="1"/>
    <col min="8454" max="8454" width="14.5703125" style="85" customWidth="1"/>
    <col min="8455" max="8455" width="12.42578125" style="85" customWidth="1"/>
    <col min="8456" max="8456" width="12.85546875" style="85" customWidth="1"/>
    <col min="8457" max="8457" width="10.7109375" style="85" customWidth="1"/>
    <col min="8458" max="8459" width="10.140625" style="85" customWidth="1"/>
    <col min="8460" max="8460" width="15.85546875" style="85" customWidth="1"/>
    <col min="8461" max="8704" width="9.140625" style="85"/>
    <col min="8705" max="8705" width="15.5703125" style="85" customWidth="1"/>
    <col min="8706" max="8706" width="9.42578125" style="85" customWidth="1"/>
    <col min="8707" max="8707" width="17" style="85" customWidth="1"/>
    <col min="8708" max="8709" width="16.140625" style="85" customWidth="1"/>
    <col min="8710" max="8710" width="14.5703125" style="85" customWidth="1"/>
    <col min="8711" max="8711" width="12.42578125" style="85" customWidth="1"/>
    <col min="8712" max="8712" width="12.85546875" style="85" customWidth="1"/>
    <col min="8713" max="8713" width="10.7109375" style="85" customWidth="1"/>
    <col min="8714" max="8715" width="10.140625" style="85" customWidth="1"/>
    <col min="8716" max="8716" width="15.85546875" style="85" customWidth="1"/>
    <col min="8717" max="8960" width="9.140625" style="85"/>
    <col min="8961" max="8961" width="15.5703125" style="85" customWidth="1"/>
    <col min="8962" max="8962" width="9.42578125" style="85" customWidth="1"/>
    <col min="8963" max="8963" width="17" style="85" customWidth="1"/>
    <col min="8964" max="8965" width="16.140625" style="85" customWidth="1"/>
    <col min="8966" max="8966" width="14.5703125" style="85" customWidth="1"/>
    <col min="8967" max="8967" width="12.42578125" style="85" customWidth="1"/>
    <col min="8968" max="8968" width="12.85546875" style="85" customWidth="1"/>
    <col min="8969" max="8969" width="10.7109375" style="85" customWidth="1"/>
    <col min="8970" max="8971" width="10.140625" style="85" customWidth="1"/>
    <col min="8972" max="8972" width="15.85546875" style="85" customWidth="1"/>
    <col min="8973" max="9216" width="9.140625" style="85"/>
    <col min="9217" max="9217" width="15.5703125" style="85" customWidth="1"/>
    <col min="9218" max="9218" width="9.42578125" style="85" customWidth="1"/>
    <col min="9219" max="9219" width="17" style="85" customWidth="1"/>
    <col min="9220" max="9221" width="16.140625" style="85" customWidth="1"/>
    <col min="9222" max="9222" width="14.5703125" style="85" customWidth="1"/>
    <col min="9223" max="9223" width="12.42578125" style="85" customWidth="1"/>
    <col min="9224" max="9224" width="12.85546875" style="85" customWidth="1"/>
    <col min="9225" max="9225" width="10.7109375" style="85" customWidth="1"/>
    <col min="9226" max="9227" width="10.140625" style="85" customWidth="1"/>
    <col min="9228" max="9228" width="15.85546875" style="85" customWidth="1"/>
    <col min="9229" max="9472" width="9.140625" style="85"/>
    <col min="9473" max="9473" width="15.5703125" style="85" customWidth="1"/>
    <col min="9474" max="9474" width="9.42578125" style="85" customWidth="1"/>
    <col min="9475" max="9475" width="17" style="85" customWidth="1"/>
    <col min="9476" max="9477" width="16.140625" style="85" customWidth="1"/>
    <col min="9478" max="9478" width="14.5703125" style="85" customWidth="1"/>
    <col min="9479" max="9479" width="12.42578125" style="85" customWidth="1"/>
    <col min="9480" max="9480" width="12.85546875" style="85" customWidth="1"/>
    <col min="9481" max="9481" width="10.7109375" style="85" customWidth="1"/>
    <col min="9482" max="9483" width="10.140625" style="85" customWidth="1"/>
    <col min="9484" max="9484" width="15.85546875" style="85" customWidth="1"/>
    <col min="9485" max="9728" width="9.140625" style="85"/>
    <col min="9729" max="9729" width="15.5703125" style="85" customWidth="1"/>
    <col min="9730" max="9730" width="9.42578125" style="85" customWidth="1"/>
    <col min="9731" max="9731" width="17" style="85" customWidth="1"/>
    <col min="9732" max="9733" width="16.140625" style="85" customWidth="1"/>
    <col min="9734" max="9734" width="14.5703125" style="85" customWidth="1"/>
    <col min="9735" max="9735" width="12.42578125" style="85" customWidth="1"/>
    <col min="9736" max="9736" width="12.85546875" style="85" customWidth="1"/>
    <col min="9737" max="9737" width="10.7109375" style="85" customWidth="1"/>
    <col min="9738" max="9739" width="10.140625" style="85" customWidth="1"/>
    <col min="9740" max="9740" width="15.85546875" style="85" customWidth="1"/>
    <col min="9741" max="9984" width="9.140625" style="85"/>
    <col min="9985" max="9985" width="15.5703125" style="85" customWidth="1"/>
    <col min="9986" max="9986" width="9.42578125" style="85" customWidth="1"/>
    <col min="9987" max="9987" width="17" style="85" customWidth="1"/>
    <col min="9988" max="9989" width="16.140625" style="85" customWidth="1"/>
    <col min="9990" max="9990" width="14.5703125" style="85" customWidth="1"/>
    <col min="9991" max="9991" width="12.42578125" style="85" customWidth="1"/>
    <col min="9992" max="9992" width="12.85546875" style="85" customWidth="1"/>
    <col min="9993" max="9993" width="10.7109375" style="85" customWidth="1"/>
    <col min="9994" max="9995" width="10.140625" style="85" customWidth="1"/>
    <col min="9996" max="9996" width="15.85546875" style="85" customWidth="1"/>
    <col min="9997" max="10240" width="9.140625" style="85"/>
    <col min="10241" max="10241" width="15.5703125" style="85" customWidth="1"/>
    <col min="10242" max="10242" width="9.42578125" style="85" customWidth="1"/>
    <col min="10243" max="10243" width="17" style="85" customWidth="1"/>
    <col min="10244" max="10245" width="16.140625" style="85" customWidth="1"/>
    <col min="10246" max="10246" width="14.5703125" style="85" customWidth="1"/>
    <col min="10247" max="10247" width="12.42578125" style="85" customWidth="1"/>
    <col min="10248" max="10248" width="12.85546875" style="85" customWidth="1"/>
    <col min="10249" max="10249" width="10.7109375" style="85" customWidth="1"/>
    <col min="10250" max="10251" width="10.140625" style="85" customWidth="1"/>
    <col min="10252" max="10252" width="15.85546875" style="85" customWidth="1"/>
    <col min="10253" max="10496" width="9.140625" style="85"/>
    <col min="10497" max="10497" width="15.5703125" style="85" customWidth="1"/>
    <col min="10498" max="10498" width="9.42578125" style="85" customWidth="1"/>
    <col min="10499" max="10499" width="17" style="85" customWidth="1"/>
    <col min="10500" max="10501" width="16.140625" style="85" customWidth="1"/>
    <col min="10502" max="10502" width="14.5703125" style="85" customWidth="1"/>
    <col min="10503" max="10503" width="12.42578125" style="85" customWidth="1"/>
    <col min="10504" max="10504" width="12.85546875" style="85" customWidth="1"/>
    <col min="10505" max="10505" width="10.7109375" style="85" customWidth="1"/>
    <col min="10506" max="10507" width="10.140625" style="85" customWidth="1"/>
    <col min="10508" max="10508" width="15.85546875" style="85" customWidth="1"/>
    <col min="10509" max="10752" width="9.140625" style="85"/>
    <col min="10753" max="10753" width="15.5703125" style="85" customWidth="1"/>
    <col min="10754" max="10754" width="9.42578125" style="85" customWidth="1"/>
    <col min="10755" max="10755" width="17" style="85" customWidth="1"/>
    <col min="10756" max="10757" width="16.140625" style="85" customWidth="1"/>
    <col min="10758" max="10758" width="14.5703125" style="85" customWidth="1"/>
    <col min="10759" max="10759" width="12.42578125" style="85" customWidth="1"/>
    <col min="10760" max="10760" width="12.85546875" style="85" customWidth="1"/>
    <col min="10761" max="10761" width="10.7109375" style="85" customWidth="1"/>
    <col min="10762" max="10763" width="10.140625" style="85" customWidth="1"/>
    <col min="10764" max="10764" width="15.85546875" style="85" customWidth="1"/>
    <col min="10765" max="11008" width="9.140625" style="85"/>
    <col min="11009" max="11009" width="15.5703125" style="85" customWidth="1"/>
    <col min="11010" max="11010" width="9.42578125" style="85" customWidth="1"/>
    <col min="11011" max="11011" width="17" style="85" customWidth="1"/>
    <col min="11012" max="11013" width="16.140625" style="85" customWidth="1"/>
    <col min="11014" max="11014" width="14.5703125" style="85" customWidth="1"/>
    <col min="11015" max="11015" width="12.42578125" style="85" customWidth="1"/>
    <col min="11016" max="11016" width="12.85546875" style="85" customWidth="1"/>
    <col min="11017" max="11017" width="10.7109375" style="85" customWidth="1"/>
    <col min="11018" max="11019" width="10.140625" style="85" customWidth="1"/>
    <col min="11020" max="11020" width="15.85546875" style="85" customWidth="1"/>
    <col min="11021" max="11264" width="9.140625" style="85"/>
    <col min="11265" max="11265" width="15.5703125" style="85" customWidth="1"/>
    <col min="11266" max="11266" width="9.42578125" style="85" customWidth="1"/>
    <col min="11267" max="11267" width="17" style="85" customWidth="1"/>
    <col min="11268" max="11269" width="16.140625" style="85" customWidth="1"/>
    <col min="11270" max="11270" width="14.5703125" style="85" customWidth="1"/>
    <col min="11271" max="11271" width="12.42578125" style="85" customWidth="1"/>
    <col min="11272" max="11272" width="12.85546875" style="85" customWidth="1"/>
    <col min="11273" max="11273" width="10.7109375" style="85" customWidth="1"/>
    <col min="11274" max="11275" width="10.140625" style="85" customWidth="1"/>
    <col min="11276" max="11276" width="15.85546875" style="85" customWidth="1"/>
    <col min="11277" max="11520" width="9.140625" style="85"/>
    <col min="11521" max="11521" width="15.5703125" style="85" customWidth="1"/>
    <col min="11522" max="11522" width="9.42578125" style="85" customWidth="1"/>
    <col min="11523" max="11523" width="17" style="85" customWidth="1"/>
    <col min="11524" max="11525" width="16.140625" style="85" customWidth="1"/>
    <col min="11526" max="11526" width="14.5703125" style="85" customWidth="1"/>
    <col min="11527" max="11527" width="12.42578125" style="85" customWidth="1"/>
    <col min="11528" max="11528" width="12.85546875" style="85" customWidth="1"/>
    <col min="11529" max="11529" width="10.7109375" style="85" customWidth="1"/>
    <col min="11530" max="11531" width="10.140625" style="85" customWidth="1"/>
    <col min="11532" max="11532" width="15.85546875" style="85" customWidth="1"/>
    <col min="11533" max="11776" width="9.140625" style="85"/>
    <col min="11777" max="11777" width="15.5703125" style="85" customWidth="1"/>
    <col min="11778" max="11778" width="9.42578125" style="85" customWidth="1"/>
    <col min="11779" max="11779" width="17" style="85" customWidth="1"/>
    <col min="11780" max="11781" width="16.140625" style="85" customWidth="1"/>
    <col min="11782" max="11782" width="14.5703125" style="85" customWidth="1"/>
    <col min="11783" max="11783" width="12.42578125" style="85" customWidth="1"/>
    <col min="11784" max="11784" width="12.85546875" style="85" customWidth="1"/>
    <col min="11785" max="11785" width="10.7109375" style="85" customWidth="1"/>
    <col min="11786" max="11787" width="10.140625" style="85" customWidth="1"/>
    <col min="11788" max="11788" width="15.85546875" style="85" customWidth="1"/>
    <col min="11789" max="12032" width="9.140625" style="85"/>
    <col min="12033" max="12033" width="15.5703125" style="85" customWidth="1"/>
    <col min="12034" max="12034" width="9.42578125" style="85" customWidth="1"/>
    <col min="12035" max="12035" width="17" style="85" customWidth="1"/>
    <col min="12036" max="12037" width="16.140625" style="85" customWidth="1"/>
    <col min="12038" max="12038" width="14.5703125" style="85" customWidth="1"/>
    <col min="12039" max="12039" width="12.42578125" style="85" customWidth="1"/>
    <col min="12040" max="12040" width="12.85546875" style="85" customWidth="1"/>
    <col min="12041" max="12041" width="10.7109375" style="85" customWidth="1"/>
    <col min="12042" max="12043" width="10.140625" style="85" customWidth="1"/>
    <col min="12044" max="12044" width="15.85546875" style="85" customWidth="1"/>
    <col min="12045" max="12288" width="9.140625" style="85"/>
    <col min="12289" max="12289" width="15.5703125" style="85" customWidth="1"/>
    <col min="12290" max="12290" width="9.42578125" style="85" customWidth="1"/>
    <col min="12291" max="12291" width="17" style="85" customWidth="1"/>
    <col min="12292" max="12293" width="16.140625" style="85" customWidth="1"/>
    <col min="12294" max="12294" width="14.5703125" style="85" customWidth="1"/>
    <col min="12295" max="12295" width="12.42578125" style="85" customWidth="1"/>
    <col min="12296" max="12296" width="12.85546875" style="85" customWidth="1"/>
    <col min="12297" max="12297" width="10.7109375" style="85" customWidth="1"/>
    <col min="12298" max="12299" width="10.140625" style="85" customWidth="1"/>
    <col min="12300" max="12300" width="15.85546875" style="85" customWidth="1"/>
    <col min="12301" max="12544" width="9.140625" style="85"/>
    <col min="12545" max="12545" width="15.5703125" style="85" customWidth="1"/>
    <col min="12546" max="12546" width="9.42578125" style="85" customWidth="1"/>
    <col min="12547" max="12547" width="17" style="85" customWidth="1"/>
    <col min="12548" max="12549" width="16.140625" style="85" customWidth="1"/>
    <col min="12550" max="12550" width="14.5703125" style="85" customWidth="1"/>
    <col min="12551" max="12551" width="12.42578125" style="85" customWidth="1"/>
    <col min="12552" max="12552" width="12.85546875" style="85" customWidth="1"/>
    <col min="12553" max="12553" width="10.7109375" style="85" customWidth="1"/>
    <col min="12554" max="12555" width="10.140625" style="85" customWidth="1"/>
    <col min="12556" max="12556" width="15.85546875" style="85" customWidth="1"/>
    <col min="12557" max="12800" width="9.140625" style="85"/>
    <col min="12801" max="12801" width="15.5703125" style="85" customWidth="1"/>
    <col min="12802" max="12802" width="9.42578125" style="85" customWidth="1"/>
    <col min="12803" max="12803" width="17" style="85" customWidth="1"/>
    <col min="12804" max="12805" width="16.140625" style="85" customWidth="1"/>
    <col min="12806" max="12806" width="14.5703125" style="85" customWidth="1"/>
    <col min="12807" max="12807" width="12.42578125" style="85" customWidth="1"/>
    <col min="12808" max="12808" width="12.85546875" style="85" customWidth="1"/>
    <col min="12809" max="12809" width="10.7109375" style="85" customWidth="1"/>
    <col min="12810" max="12811" width="10.140625" style="85" customWidth="1"/>
    <col min="12812" max="12812" width="15.85546875" style="85" customWidth="1"/>
    <col min="12813" max="13056" width="9.140625" style="85"/>
    <col min="13057" max="13057" width="15.5703125" style="85" customWidth="1"/>
    <col min="13058" max="13058" width="9.42578125" style="85" customWidth="1"/>
    <col min="13059" max="13059" width="17" style="85" customWidth="1"/>
    <col min="13060" max="13061" width="16.140625" style="85" customWidth="1"/>
    <col min="13062" max="13062" width="14.5703125" style="85" customWidth="1"/>
    <col min="13063" max="13063" width="12.42578125" style="85" customWidth="1"/>
    <col min="13064" max="13064" width="12.85546875" style="85" customWidth="1"/>
    <col min="13065" max="13065" width="10.7109375" style="85" customWidth="1"/>
    <col min="13066" max="13067" width="10.140625" style="85" customWidth="1"/>
    <col min="13068" max="13068" width="15.85546875" style="85" customWidth="1"/>
    <col min="13069" max="13312" width="9.140625" style="85"/>
    <col min="13313" max="13313" width="15.5703125" style="85" customWidth="1"/>
    <col min="13314" max="13314" width="9.42578125" style="85" customWidth="1"/>
    <col min="13315" max="13315" width="17" style="85" customWidth="1"/>
    <col min="13316" max="13317" width="16.140625" style="85" customWidth="1"/>
    <col min="13318" max="13318" width="14.5703125" style="85" customWidth="1"/>
    <col min="13319" max="13319" width="12.42578125" style="85" customWidth="1"/>
    <col min="13320" max="13320" width="12.85546875" style="85" customWidth="1"/>
    <col min="13321" max="13321" width="10.7109375" style="85" customWidth="1"/>
    <col min="13322" max="13323" width="10.140625" style="85" customWidth="1"/>
    <col min="13324" max="13324" width="15.85546875" style="85" customWidth="1"/>
    <col min="13325" max="13568" width="9.140625" style="85"/>
    <col min="13569" max="13569" width="15.5703125" style="85" customWidth="1"/>
    <col min="13570" max="13570" width="9.42578125" style="85" customWidth="1"/>
    <col min="13571" max="13571" width="17" style="85" customWidth="1"/>
    <col min="13572" max="13573" width="16.140625" style="85" customWidth="1"/>
    <col min="13574" max="13574" width="14.5703125" style="85" customWidth="1"/>
    <col min="13575" max="13575" width="12.42578125" style="85" customWidth="1"/>
    <col min="13576" max="13576" width="12.85546875" style="85" customWidth="1"/>
    <col min="13577" max="13577" width="10.7109375" style="85" customWidth="1"/>
    <col min="13578" max="13579" width="10.140625" style="85" customWidth="1"/>
    <col min="13580" max="13580" width="15.85546875" style="85" customWidth="1"/>
    <col min="13581" max="13824" width="9.140625" style="85"/>
    <col min="13825" max="13825" width="15.5703125" style="85" customWidth="1"/>
    <col min="13826" max="13826" width="9.42578125" style="85" customWidth="1"/>
    <col min="13827" max="13827" width="17" style="85" customWidth="1"/>
    <col min="13828" max="13829" width="16.140625" style="85" customWidth="1"/>
    <col min="13830" max="13830" width="14.5703125" style="85" customWidth="1"/>
    <col min="13831" max="13831" width="12.42578125" style="85" customWidth="1"/>
    <col min="13832" max="13832" width="12.85546875" style="85" customWidth="1"/>
    <col min="13833" max="13833" width="10.7109375" style="85" customWidth="1"/>
    <col min="13834" max="13835" width="10.140625" style="85" customWidth="1"/>
    <col min="13836" max="13836" width="15.85546875" style="85" customWidth="1"/>
    <col min="13837" max="14080" width="9.140625" style="85"/>
    <col min="14081" max="14081" width="15.5703125" style="85" customWidth="1"/>
    <col min="14082" max="14082" width="9.42578125" style="85" customWidth="1"/>
    <col min="14083" max="14083" width="17" style="85" customWidth="1"/>
    <col min="14084" max="14085" width="16.140625" style="85" customWidth="1"/>
    <col min="14086" max="14086" width="14.5703125" style="85" customWidth="1"/>
    <col min="14087" max="14087" width="12.42578125" style="85" customWidth="1"/>
    <col min="14088" max="14088" width="12.85546875" style="85" customWidth="1"/>
    <col min="14089" max="14089" width="10.7109375" style="85" customWidth="1"/>
    <col min="14090" max="14091" width="10.140625" style="85" customWidth="1"/>
    <col min="14092" max="14092" width="15.85546875" style="85" customWidth="1"/>
    <col min="14093" max="14336" width="9.140625" style="85"/>
    <col min="14337" max="14337" width="15.5703125" style="85" customWidth="1"/>
    <col min="14338" max="14338" width="9.42578125" style="85" customWidth="1"/>
    <col min="14339" max="14339" width="17" style="85" customWidth="1"/>
    <col min="14340" max="14341" width="16.140625" style="85" customWidth="1"/>
    <col min="14342" max="14342" width="14.5703125" style="85" customWidth="1"/>
    <col min="14343" max="14343" width="12.42578125" style="85" customWidth="1"/>
    <col min="14344" max="14344" width="12.85546875" style="85" customWidth="1"/>
    <col min="14345" max="14345" width="10.7109375" style="85" customWidth="1"/>
    <col min="14346" max="14347" width="10.140625" style="85" customWidth="1"/>
    <col min="14348" max="14348" width="15.85546875" style="85" customWidth="1"/>
    <col min="14349" max="14592" width="9.140625" style="85"/>
    <col min="14593" max="14593" width="15.5703125" style="85" customWidth="1"/>
    <col min="14594" max="14594" width="9.42578125" style="85" customWidth="1"/>
    <col min="14595" max="14595" width="17" style="85" customWidth="1"/>
    <col min="14596" max="14597" width="16.140625" style="85" customWidth="1"/>
    <col min="14598" max="14598" width="14.5703125" style="85" customWidth="1"/>
    <col min="14599" max="14599" width="12.42578125" style="85" customWidth="1"/>
    <col min="14600" max="14600" width="12.85546875" style="85" customWidth="1"/>
    <col min="14601" max="14601" width="10.7109375" style="85" customWidth="1"/>
    <col min="14602" max="14603" width="10.140625" style="85" customWidth="1"/>
    <col min="14604" max="14604" width="15.85546875" style="85" customWidth="1"/>
    <col min="14605" max="14848" width="9.140625" style="85"/>
    <col min="14849" max="14849" width="15.5703125" style="85" customWidth="1"/>
    <col min="14850" max="14850" width="9.42578125" style="85" customWidth="1"/>
    <col min="14851" max="14851" width="17" style="85" customWidth="1"/>
    <col min="14852" max="14853" width="16.140625" style="85" customWidth="1"/>
    <col min="14854" max="14854" width="14.5703125" style="85" customWidth="1"/>
    <col min="14855" max="14855" width="12.42578125" style="85" customWidth="1"/>
    <col min="14856" max="14856" width="12.85546875" style="85" customWidth="1"/>
    <col min="14857" max="14857" width="10.7109375" style="85" customWidth="1"/>
    <col min="14858" max="14859" width="10.140625" style="85" customWidth="1"/>
    <col min="14860" max="14860" width="15.85546875" style="85" customWidth="1"/>
    <col min="14861" max="15104" width="9.140625" style="85"/>
    <col min="15105" max="15105" width="15.5703125" style="85" customWidth="1"/>
    <col min="15106" max="15106" width="9.42578125" style="85" customWidth="1"/>
    <col min="15107" max="15107" width="17" style="85" customWidth="1"/>
    <col min="15108" max="15109" width="16.140625" style="85" customWidth="1"/>
    <col min="15110" max="15110" width="14.5703125" style="85" customWidth="1"/>
    <col min="15111" max="15111" width="12.42578125" style="85" customWidth="1"/>
    <col min="15112" max="15112" width="12.85546875" style="85" customWidth="1"/>
    <col min="15113" max="15113" width="10.7109375" style="85" customWidth="1"/>
    <col min="15114" max="15115" width="10.140625" style="85" customWidth="1"/>
    <col min="15116" max="15116" width="15.85546875" style="85" customWidth="1"/>
    <col min="15117" max="15360" width="9.140625" style="85"/>
    <col min="15361" max="15361" width="15.5703125" style="85" customWidth="1"/>
    <col min="15362" max="15362" width="9.42578125" style="85" customWidth="1"/>
    <col min="15363" max="15363" width="17" style="85" customWidth="1"/>
    <col min="15364" max="15365" width="16.140625" style="85" customWidth="1"/>
    <col min="15366" max="15366" width="14.5703125" style="85" customWidth="1"/>
    <col min="15367" max="15367" width="12.42578125" style="85" customWidth="1"/>
    <col min="15368" max="15368" width="12.85546875" style="85" customWidth="1"/>
    <col min="15369" max="15369" width="10.7109375" style="85" customWidth="1"/>
    <col min="15370" max="15371" width="10.140625" style="85" customWidth="1"/>
    <col min="15372" max="15372" width="15.85546875" style="85" customWidth="1"/>
    <col min="15373" max="15616" width="9.140625" style="85"/>
    <col min="15617" max="15617" width="15.5703125" style="85" customWidth="1"/>
    <col min="15618" max="15618" width="9.42578125" style="85" customWidth="1"/>
    <col min="15619" max="15619" width="17" style="85" customWidth="1"/>
    <col min="15620" max="15621" width="16.140625" style="85" customWidth="1"/>
    <col min="15622" max="15622" width="14.5703125" style="85" customWidth="1"/>
    <col min="15623" max="15623" width="12.42578125" style="85" customWidth="1"/>
    <col min="15624" max="15624" width="12.85546875" style="85" customWidth="1"/>
    <col min="15625" max="15625" width="10.7109375" style="85" customWidth="1"/>
    <col min="15626" max="15627" width="10.140625" style="85" customWidth="1"/>
    <col min="15628" max="15628" width="15.85546875" style="85" customWidth="1"/>
    <col min="15629" max="15872" width="9.140625" style="85"/>
    <col min="15873" max="15873" width="15.5703125" style="85" customWidth="1"/>
    <col min="15874" max="15874" width="9.42578125" style="85" customWidth="1"/>
    <col min="15875" max="15875" width="17" style="85" customWidth="1"/>
    <col min="15876" max="15877" width="16.140625" style="85" customWidth="1"/>
    <col min="15878" max="15878" width="14.5703125" style="85" customWidth="1"/>
    <col min="15879" max="15879" width="12.42578125" style="85" customWidth="1"/>
    <col min="15880" max="15880" width="12.85546875" style="85" customWidth="1"/>
    <col min="15881" max="15881" width="10.7109375" style="85" customWidth="1"/>
    <col min="15882" max="15883" width="10.140625" style="85" customWidth="1"/>
    <col min="15884" max="15884" width="15.85546875" style="85" customWidth="1"/>
    <col min="15885" max="16128" width="9.140625" style="85"/>
    <col min="16129" max="16129" width="15.5703125" style="85" customWidth="1"/>
    <col min="16130" max="16130" width="9.42578125" style="85" customWidth="1"/>
    <col min="16131" max="16131" width="17" style="85" customWidth="1"/>
    <col min="16132" max="16133" width="16.140625" style="85" customWidth="1"/>
    <col min="16134" max="16134" width="14.5703125" style="85" customWidth="1"/>
    <col min="16135" max="16135" width="12.42578125" style="85" customWidth="1"/>
    <col min="16136" max="16136" width="12.85546875" style="85" customWidth="1"/>
    <col min="16137" max="16137" width="10.7109375" style="85" customWidth="1"/>
    <col min="16138" max="16139" width="10.140625" style="85" customWidth="1"/>
    <col min="16140" max="16140" width="15.85546875" style="85" customWidth="1"/>
    <col min="16141" max="16384" width="9.140625" style="85"/>
  </cols>
  <sheetData>
    <row r="1" spans="1:12" ht="30.75" customHeight="1" thickBot="1" x14ac:dyDescent="0.25">
      <c r="A1" s="238" t="s">
        <v>77</v>
      </c>
      <c r="B1" s="238"/>
      <c r="C1" s="238"/>
      <c r="D1" s="238"/>
      <c r="E1" s="238"/>
      <c r="F1" s="238"/>
      <c r="G1" s="238"/>
    </row>
    <row r="2" spans="1:12" s="91" customFormat="1" ht="50.25" customHeight="1" x14ac:dyDescent="0.2">
      <c r="A2" s="86" t="s">
        <v>78</v>
      </c>
      <c r="B2" s="87" t="s">
        <v>79</v>
      </c>
      <c r="C2" s="88" t="s">
        <v>80</v>
      </c>
      <c r="D2" s="88" t="s">
        <v>81</v>
      </c>
      <c r="E2" s="88"/>
      <c r="F2" s="88" t="s">
        <v>82</v>
      </c>
      <c r="G2" s="88" t="s">
        <v>83</v>
      </c>
      <c r="H2" s="88" t="s">
        <v>84</v>
      </c>
      <c r="I2" s="88" t="s">
        <v>85</v>
      </c>
      <c r="J2" s="88" t="s">
        <v>86</v>
      </c>
      <c r="K2" s="89" t="s">
        <v>87</v>
      </c>
      <c r="L2" s="90" t="s">
        <v>88</v>
      </c>
    </row>
    <row r="3" spans="1:12" x14ac:dyDescent="0.2">
      <c r="A3" s="92">
        <v>630</v>
      </c>
      <c r="B3" s="93">
        <v>900</v>
      </c>
      <c r="C3" s="94">
        <f t="shared" ref="C3:C14" si="0">A3*2/3*3.14</f>
        <v>1318.8</v>
      </c>
      <c r="D3" s="94">
        <f t="shared" ref="D3:D14" si="1">A3*3.14</f>
        <v>1978.2</v>
      </c>
      <c r="E3" s="94"/>
      <c r="F3" s="94">
        <f t="shared" ref="F3:F14" si="2">((2*3.14*(B3/2))/4)+400</f>
        <v>1106.5</v>
      </c>
      <c r="G3" s="94">
        <f t="shared" ref="G3:G14" si="3">((2*3.14*(B3+(A3/2)/2))/4)+400</f>
        <v>2060.2750000000001</v>
      </c>
      <c r="H3" s="94">
        <f t="shared" ref="H3:H14" si="4">((F3*2+G3)/3)</f>
        <v>1424.425</v>
      </c>
      <c r="I3" s="95">
        <v>0</v>
      </c>
      <c r="J3" s="96">
        <f t="shared" ref="J3:J14" si="5">C3*H3/10000</f>
        <v>187.85316900000001</v>
      </c>
      <c r="K3" s="97">
        <f t="shared" ref="K3:K14" si="6">D3*H3/10000</f>
        <v>281.77975350000003</v>
      </c>
      <c r="L3" s="97">
        <f t="shared" ref="L3:L14" si="7">SUM(J3*I3)</f>
        <v>0</v>
      </c>
    </row>
    <row r="4" spans="1:12" x14ac:dyDescent="0.2">
      <c r="A4" s="92">
        <v>530</v>
      </c>
      <c r="B4" s="93">
        <v>750</v>
      </c>
      <c r="C4" s="94">
        <f t="shared" si="0"/>
        <v>1109.4666666666667</v>
      </c>
      <c r="D4" s="94">
        <f t="shared" si="1"/>
        <v>1664.2</v>
      </c>
      <c r="E4" s="94"/>
      <c r="F4" s="94">
        <f t="shared" si="2"/>
        <v>988.75</v>
      </c>
      <c r="G4" s="94">
        <f t="shared" si="3"/>
        <v>1785.5250000000001</v>
      </c>
      <c r="H4" s="94">
        <f t="shared" si="4"/>
        <v>1254.3416666666667</v>
      </c>
      <c r="I4" s="95">
        <v>0</v>
      </c>
      <c r="J4" s="96">
        <f t="shared" si="5"/>
        <v>139.16502677777777</v>
      </c>
      <c r="K4" s="97">
        <f t="shared" si="6"/>
        <v>208.74754016666668</v>
      </c>
      <c r="L4" s="97">
        <f t="shared" si="7"/>
        <v>0</v>
      </c>
    </row>
    <row r="5" spans="1:12" x14ac:dyDescent="0.2">
      <c r="A5" s="98">
        <v>426</v>
      </c>
      <c r="B5" s="99">
        <v>600</v>
      </c>
      <c r="C5" s="97">
        <f t="shared" si="0"/>
        <v>891.76</v>
      </c>
      <c r="D5" s="97">
        <f t="shared" si="1"/>
        <v>1337.64</v>
      </c>
      <c r="E5" s="97"/>
      <c r="F5" s="97">
        <f t="shared" si="2"/>
        <v>871</v>
      </c>
      <c r="G5" s="94">
        <f t="shared" si="3"/>
        <v>1509.2050000000002</v>
      </c>
      <c r="H5" s="94">
        <f t="shared" si="4"/>
        <v>1083.7349999999999</v>
      </c>
      <c r="I5" s="95">
        <v>0</v>
      </c>
      <c r="J5" s="96">
        <f t="shared" si="5"/>
        <v>96.643152360000002</v>
      </c>
      <c r="K5" s="97">
        <f t="shared" si="6"/>
        <v>144.96472853999998</v>
      </c>
      <c r="L5" s="97">
        <f t="shared" si="7"/>
        <v>0</v>
      </c>
    </row>
    <row r="6" spans="1:12" x14ac:dyDescent="0.2">
      <c r="A6" s="98">
        <v>377</v>
      </c>
      <c r="B6" s="99">
        <v>525</v>
      </c>
      <c r="C6" s="97">
        <f t="shared" si="0"/>
        <v>789.18666666666672</v>
      </c>
      <c r="D6" s="97">
        <f t="shared" si="1"/>
        <v>1183.78</v>
      </c>
      <c r="E6" s="97"/>
      <c r="F6" s="97">
        <f t="shared" si="2"/>
        <v>812.125</v>
      </c>
      <c r="G6" s="94">
        <f t="shared" si="3"/>
        <v>1372.2225000000001</v>
      </c>
      <c r="H6" s="94">
        <f t="shared" si="4"/>
        <v>998.82416666666666</v>
      </c>
      <c r="I6" s="95">
        <v>0</v>
      </c>
      <c r="J6" s="96">
        <f t="shared" si="5"/>
        <v>78.825871467777787</v>
      </c>
      <c r="K6" s="97">
        <f t="shared" si="6"/>
        <v>118.23880720166666</v>
      </c>
      <c r="L6" s="97">
        <f t="shared" si="7"/>
        <v>0</v>
      </c>
    </row>
    <row r="7" spans="1:12" x14ac:dyDescent="0.2">
      <c r="A7" s="98">
        <v>325</v>
      </c>
      <c r="B7" s="99">
        <v>450</v>
      </c>
      <c r="C7" s="97">
        <f t="shared" si="0"/>
        <v>680.33333333333337</v>
      </c>
      <c r="D7" s="97">
        <f t="shared" si="1"/>
        <v>1020.5</v>
      </c>
      <c r="E7" s="97"/>
      <c r="F7" s="97">
        <f t="shared" si="2"/>
        <v>753.25</v>
      </c>
      <c r="G7" s="94">
        <f t="shared" si="3"/>
        <v>1234.0625</v>
      </c>
      <c r="H7" s="94">
        <f t="shared" si="4"/>
        <v>913.52083333333337</v>
      </c>
      <c r="I7" s="95">
        <v>0</v>
      </c>
      <c r="J7" s="96">
        <f t="shared" si="5"/>
        <v>62.149867361111113</v>
      </c>
      <c r="K7" s="97">
        <f t="shared" si="6"/>
        <v>93.22480104166668</v>
      </c>
      <c r="L7" s="97">
        <f t="shared" si="7"/>
        <v>0</v>
      </c>
    </row>
    <row r="8" spans="1:12" x14ac:dyDescent="0.2">
      <c r="A8" s="98">
        <v>273</v>
      </c>
      <c r="B8" s="99">
        <v>375</v>
      </c>
      <c r="C8" s="97">
        <f t="shared" si="0"/>
        <v>571.48</v>
      </c>
      <c r="D8" s="97">
        <f t="shared" si="1"/>
        <v>857.22</v>
      </c>
      <c r="E8" s="97"/>
      <c r="F8" s="97">
        <f t="shared" si="2"/>
        <v>694.375</v>
      </c>
      <c r="G8" s="94">
        <f t="shared" si="3"/>
        <v>1095.9025000000001</v>
      </c>
      <c r="H8" s="94">
        <f t="shared" si="4"/>
        <v>828.21750000000009</v>
      </c>
      <c r="I8" s="95">
        <v>0</v>
      </c>
      <c r="J8" s="96">
        <f t="shared" si="5"/>
        <v>47.330973690000008</v>
      </c>
      <c r="K8" s="97">
        <f t="shared" si="6"/>
        <v>70.996460535000011</v>
      </c>
      <c r="L8" s="97">
        <f t="shared" si="7"/>
        <v>0</v>
      </c>
    </row>
    <row r="9" spans="1:12" x14ac:dyDescent="0.2">
      <c r="A9" s="98">
        <v>219</v>
      </c>
      <c r="B9" s="99">
        <v>300</v>
      </c>
      <c r="C9" s="97">
        <f t="shared" si="0"/>
        <v>458.44</v>
      </c>
      <c r="D9" s="97">
        <f t="shared" si="1"/>
        <v>687.66000000000008</v>
      </c>
      <c r="E9" s="97"/>
      <c r="F9" s="97">
        <f t="shared" si="2"/>
        <v>635.5</v>
      </c>
      <c r="G9" s="94">
        <f t="shared" si="3"/>
        <v>956.95749999999998</v>
      </c>
      <c r="H9" s="94">
        <f t="shared" si="4"/>
        <v>742.65250000000003</v>
      </c>
      <c r="I9" s="95">
        <v>0</v>
      </c>
      <c r="J9" s="96">
        <f t="shared" si="5"/>
        <v>34.046161210000001</v>
      </c>
      <c r="K9" s="97">
        <f t="shared" si="6"/>
        <v>51.069241815000012</v>
      </c>
      <c r="L9" s="97">
        <f t="shared" si="7"/>
        <v>0</v>
      </c>
    </row>
    <row r="10" spans="1:12" x14ac:dyDescent="0.2">
      <c r="A10" s="98">
        <v>159</v>
      </c>
      <c r="B10" s="99">
        <v>225</v>
      </c>
      <c r="C10" s="97">
        <f t="shared" si="0"/>
        <v>332.84000000000003</v>
      </c>
      <c r="D10" s="97">
        <f t="shared" si="1"/>
        <v>499.26000000000005</v>
      </c>
      <c r="E10" s="97"/>
      <c r="F10" s="97">
        <f t="shared" si="2"/>
        <v>576.625</v>
      </c>
      <c r="G10" s="94">
        <f t="shared" si="3"/>
        <v>815.65750000000003</v>
      </c>
      <c r="H10" s="94">
        <f t="shared" si="4"/>
        <v>656.30250000000001</v>
      </c>
      <c r="I10" s="95">
        <v>0</v>
      </c>
      <c r="J10" s="96">
        <f t="shared" si="5"/>
        <v>21.844372410000002</v>
      </c>
      <c r="K10" s="97">
        <f t="shared" si="6"/>
        <v>32.766558615000008</v>
      </c>
      <c r="L10" s="97">
        <f t="shared" si="7"/>
        <v>0</v>
      </c>
    </row>
    <row r="11" spans="1:12" x14ac:dyDescent="0.2">
      <c r="A11" s="98">
        <v>133</v>
      </c>
      <c r="B11" s="99">
        <v>190</v>
      </c>
      <c r="C11" s="97">
        <f t="shared" si="0"/>
        <v>278.41333333333336</v>
      </c>
      <c r="D11" s="97">
        <f t="shared" si="1"/>
        <v>417.62</v>
      </c>
      <c r="E11" s="97"/>
      <c r="F11" s="97">
        <f t="shared" si="2"/>
        <v>549.15</v>
      </c>
      <c r="G11" s="94">
        <f t="shared" si="3"/>
        <v>750.50250000000005</v>
      </c>
      <c r="H11" s="94">
        <f t="shared" si="4"/>
        <v>616.26750000000004</v>
      </c>
      <c r="I11" s="95">
        <v>0</v>
      </c>
      <c r="J11" s="96">
        <f t="shared" si="5"/>
        <v>17.157708890000002</v>
      </c>
      <c r="K11" s="97">
        <f t="shared" si="6"/>
        <v>25.736563335000003</v>
      </c>
      <c r="L11" s="97">
        <f t="shared" si="7"/>
        <v>0</v>
      </c>
    </row>
    <row r="12" spans="1:12" x14ac:dyDescent="0.2">
      <c r="A12" s="98">
        <v>108</v>
      </c>
      <c r="B12" s="99">
        <v>150</v>
      </c>
      <c r="C12" s="97">
        <f t="shared" si="0"/>
        <v>226.08</v>
      </c>
      <c r="D12" s="97">
        <f t="shared" si="1"/>
        <v>339.12</v>
      </c>
      <c r="E12" s="97"/>
      <c r="F12" s="97">
        <f t="shared" si="2"/>
        <v>517.75</v>
      </c>
      <c r="G12" s="94">
        <f t="shared" si="3"/>
        <v>677.89</v>
      </c>
      <c r="H12" s="94">
        <f t="shared" si="4"/>
        <v>571.13</v>
      </c>
      <c r="I12" s="95">
        <v>2</v>
      </c>
      <c r="J12" s="96">
        <f t="shared" si="5"/>
        <v>12.91210704</v>
      </c>
      <c r="K12" s="97">
        <f t="shared" si="6"/>
        <v>19.36816056</v>
      </c>
      <c r="L12" s="97">
        <f t="shared" si="7"/>
        <v>25.824214080000001</v>
      </c>
    </row>
    <row r="13" spans="1:12" x14ac:dyDescent="0.2">
      <c r="A13" s="98">
        <v>89</v>
      </c>
      <c r="B13" s="99">
        <v>120</v>
      </c>
      <c r="C13" s="97">
        <f t="shared" si="0"/>
        <v>186.30666666666667</v>
      </c>
      <c r="D13" s="97">
        <f t="shared" si="1"/>
        <v>279.46000000000004</v>
      </c>
      <c r="E13" s="97"/>
      <c r="F13" s="97">
        <f t="shared" si="2"/>
        <v>494.2</v>
      </c>
      <c r="G13" s="94">
        <f t="shared" si="3"/>
        <v>623.33249999999998</v>
      </c>
      <c r="H13" s="94">
        <f t="shared" si="4"/>
        <v>537.24416666666673</v>
      </c>
      <c r="I13" s="95">
        <v>0</v>
      </c>
      <c r="J13" s="96">
        <f t="shared" si="5"/>
        <v>10.00921698777778</v>
      </c>
      <c r="K13" s="97">
        <f t="shared" si="6"/>
        <v>15.013825481666672</v>
      </c>
      <c r="L13" s="97">
        <f t="shared" si="7"/>
        <v>0</v>
      </c>
    </row>
    <row r="14" spans="1:12" x14ac:dyDescent="0.2">
      <c r="A14" s="98">
        <v>76</v>
      </c>
      <c r="B14" s="99">
        <v>100</v>
      </c>
      <c r="C14" s="97">
        <f t="shared" si="0"/>
        <v>159.09333333333333</v>
      </c>
      <c r="D14" s="97">
        <f t="shared" si="1"/>
        <v>238.64000000000001</v>
      </c>
      <c r="E14" s="97"/>
      <c r="F14" s="97">
        <f t="shared" si="2"/>
        <v>478.5</v>
      </c>
      <c r="G14" s="94">
        <f t="shared" si="3"/>
        <v>586.83000000000004</v>
      </c>
      <c r="H14" s="94">
        <f t="shared" si="4"/>
        <v>514.61</v>
      </c>
      <c r="I14" s="95">
        <v>2</v>
      </c>
      <c r="J14" s="96">
        <f t="shared" si="5"/>
        <v>8.1871020266666665</v>
      </c>
      <c r="K14" s="97">
        <f t="shared" si="6"/>
        <v>12.280653040000002</v>
      </c>
      <c r="L14" s="97">
        <f t="shared" si="7"/>
        <v>16.374204053333333</v>
      </c>
    </row>
    <row r="15" spans="1:12" x14ac:dyDescent="0.2">
      <c r="A15" s="100"/>
      <c r="B15" s="101"/>
      <c r="C15" s="102"/>
      <c r="D15" s="102"/>
      <c r="E15" s="102"/>
      <c r="F15" s="102"/>
      <c r="G15" s="102"/>
      <c r="H15" s="102"/>
      <c r="I15" s="102"/>
      <c r="J15" s="102"/>
      <c r="K15" s="102"/>
      <c r="L15" s="103">
        <f>SUM(L3:L14)</f>
        <v>42.198418133333334</v>
      </c>
    </row>
    <row r="16" spans="1:12" x14ac:dyDescent="0.2">
      <c r="A16" s="100"/>
      <c r="B16" s="101"/>
      <c r="C16" s="102"/>
      <c r="D16" s="102"/>
      <c r="E16" s="102"/>
      <c r="F16" s="102"/>
      <c r="G16" s="102"/>
      <c r="H16" s="102"/>
      <c r="I16" s="102"/>
      <c r="J16" s="102"/>
      <c r="K16" s="102"/>
      <c r="L16" s="104"/>
    </row>
    <row r="17" spans="1:12" x14ac:dyDescent="0.2">
      <c r="A17" s="238" t="s">
        <v>96</v>
      </c>
      <c r="B17" s="238"/>
      <c r="C17" s="238"/>
      <c r="D17" s="238"/>
      <c r="E17" s="238"/>
      <c r="F17" s="238"/>
      <c r="G17" s="238"/>
    </row>
    <row r="18" spans="1:12" x14ac:dyDescent="0.2">
      <c r="A18" s="238"/>
      <c r="B18" s="238"/>
      <c r="C18" s="238"/>
      <c r="D18" s="238"/>
      <c r="E18" s="238"/>
      <c r="F18" s="238"/>
      <c r="G18" s="238"/>
    </row>
    <row r="19" spans="1:12" ht="13.5" thickBot="1" x14ac:dyDescent="0.25">
      <c r="A19" s="238"/>
      <c r="B19" s="238"/>
      <c r="C19" s="238"/>
      <c r="D19" s="238"/>
      <c r="E19" s="238"/>
      <c r="F19" s="238"/>
      <c r="G19" s="238"/>
    </row>
    <row r="20" spans="1:12" ht="45" x14ac:dyDescent="0.2">
      <c r="A20" s="86" t="s">
        <v>90</v>
      </c>
      <c r="B20" s="87" t="s">
        <v>91</v>
      </c>
      <c r="C20" s="88" t="s">
        <v>92</v>
      </c>
      <c r="D20" s="88" t="s">
        <v>93</v>
      </c>
      <c r="E20" s="88" t="s">
        <v>97</v>
      </c>
      <c r="F20" s="88" t="s">
        <v>94</v>
      </c>
      <c r="G20" s="88" t="s">
        <v>95</v>
      </c>
      <c r="H20" s="108" t="s">
        <v>88</v>
      </c>
    </row>
    <row r="21" spans="1:12" x14ac:dyDescent="0.2">
      <c r="A21" s="92">
        <v>630</v>
      </c>
      <c r="B21" s="93">
        <v>8</v>
      </c>
      <c r="C21" s="107">
        <f>B21*2.5+40</f>
        <v>60</v>
      </c>
      <c r="D21" s="94">
        <f>PI()*(A21)</f>
        <v>1979.2033717615698</v>
      </c>
      <c r="E21" s="94">
        <v>0</v>
      </c>
      <c r="F21" s="109">
        <f>D21*(C21*2)/10000</f>
        <v>23.750440461138837</v>
      </c>
      <c r="G21" s="110"/>
      <c r="H21" s="94">
        <f>SUM(E21*F21)</f>
        <v>0</v>
      </c>
    </row>
    <row r="22" spans="1:12" x14ac:dyDescent="0.2">
      <c r="A22" s="92">
        <v>0</v>
      </c>
      <c r="B22" s="93">
        <v>13</v>
      </c>
      <c r="C22" s="107">
        <f>B22*2.5+40</f>
        <v>72.5</v>
      </c>
      <c r="D22" s="94">
        <f>PI()*(A22)</f>
        <v>0</v>
      </c>
      <c r="E22" s="94">
        <v>0</v>
      </c>
      <c r="F22" s="109">
        <f>D22*(C22*2)/10000</f>
        <v>0</v>
      </c>
      <c r="G22" s="110"/>
      <c r="H22" s="94">
        <f>SUM(E22*F22)</f>
        <v>0</v>
      </c>
    </row>
    <row r="23" spans="1:12" x14ac:dyDescent="0.2">
      <c r="A23" s="92">
        <v>0</v>
      </c>
      <c r="B23" s="93">
        <v>10</v>
      </c>
      <c r="C23" s="107">
        <f>B23*2.5+40</f>
        <v>65</v>
      </c>
      <c r="D23" s="94">
        <f>PI()*(A23)</f>
        <v>0</v>
      </c>
      <c r="E23" s="94">
        <v>0</v>
      </c>
      <c r="F23" s="109">
        <f>D23*(C23*2)/10000</f>
        <v>0</v>
      </c>
      <c r="G23" s="110"/>
      <c r="H23" s="94">
        <f>SUM(E23*F23)</f>
        <v>0</v>
      </c>
    </row>
    <row r="24" spans="1:12" x14ac:dyDescent="0.2">
      <c r="A24" s="92">
        <v>0</v>
      </c>
      <c r="B24" s="93">
        <v>11</v>
      </c>
      <c r="C24" s="107">
        <f>B24*2.5+40</f>
        <v>67.5</v>
      </c>
      <c r="D24" s="94">
        <f>PI()*(A24)</f>
        <v>0</v>
      </c>
      <c r="E24" s="94">
        <v>0</v>
      </c>
      <c r="F24" s="109">
        <f>D24*(C24*2)/10000</f>
        <v>0</v>
      </c>
      <c r="G24" s="110"/>
      <c r="H24" s="94">
        <f>SUM(E24*F24)</f>
        <v>0</v>
      </c>
    </row>
    <row r="25" spans="1:12" x14ac:dyDescent="0.2">
      <c r="H25" s="111">
        <f>SUM(H18:H24)</f>
        <v>0</v>
      </c>
    </row>
    <row r="26" spans="1:12" x14ac:dyDescent="0.2">
      <c r="A26" s="100"/>
      <c r="B26" s="101"/>
      <c r="C26" s="102"/>
      <c r="D26" s="102"/>
      <c r="E26" s="102"/>
      <c r="F26" s="102"/>
      <c r="G26" s="102"/>
      <c r="H26" s="102"/>
      <c r="I26" s="102"/>
      <c r="J26" s="102"/>
      <c r="K26" s="102"/>
      <c r="L26" s="104"/>
    </row>
    <row r="27" spans="1:12" hidden="1" x14ac:dyDescent="0.2">
      <c r="A27" s="238" t="s">
        <v>89</v>
      </c>
      <c r="B27" s="238"/>
      <c r="C27" s="238"/>
      <c r="D27" s="238"/>
      <c r="E27" s="238"/>
      <c r="F27" s="238"/>
      <c r="G27" s="238"/>
    </row>
    <row r="28" spans="1:12" hidden="1" x14ac:dyDescent="0.2">
      <c r="A28" s="238"/>
      <c r="B28" s="238"/>
      <c r="C28" s="238"/>
      <c r="D28" s="238"/>
      <c r="E28" s="238"/>
      <c r="F28" s="238"/>
      <c r="G28" s="238"/>
    </row>
    <row r="29" spans="1:12" hidden="1" x14ac:dyDescent="0.2">
      <c r="A29" s="238"/>
      <c r="B29" s="238"/>
      <c r="C29" s="238"/>
      <c r="D29" s="238"/>
      <c r="E29" s="238"/>
      <c r="F29" s="238"/>
      <c r="G29" s="238"/>
    </row>
    <row r="30" spans="1:12" s="91" customFormat="1" ht="47.25" hidden="1" customHeight="1" x14ac:dyDescent="0.2">
      <c r="A30" s="86" t="s">
        <v>90</v>
      </c>
      <c r="B30" s="87" t="s">
        <v>91</v>
      </c>
      <c r="C30" s="88" t="s">
        <v>92</v>
      </c>
      <c r="D30" s="88" t="s">
        <v>93</v>
      </c>
      <c r="E30" s="88"/>
      <c r="F30" s="88" t="s">
        <v>94</v>
      </c>
      <c r="G30" s="105" t="s">
        <v>95</v>
      </c>
      <c r="H30" s="106"/>
      <c r="I30" s="106"/>
    </row>
    <row r="31" spans="1:12" hidden="1" x14ac:dyDescent="0.2">
      <c r="A31" s="92">
        <v>133</v>
      </c>
      <c r="B31" s="93">
        <v>10</v>
      </c>
      <c r="C31" s="107">
        <v>40</v>
      </c>
      <c r="D31" s="94">
        <f t="shared" ref="D31:D55" si="8">PI()*(A31)</f>
        <v>417.83182292744249</v>
      </c>
      <c r="E31" s="94"/>
      <c r="F31" s="94">
        <f t="shared" ref="F31:F55" si="9">D31*(B31+C31*2)/10000</f>
        <v>3.7604864063469825</v>
      </c>
      <c r="G31" s="94">
        <f>((((A31+40)*PI()/2)^2-(A31/2*PI())^2)+PI()*A31*(20+B31))/10000</f>
        <v>4.27359441551567</v>
      </c>
    </row>
    <row r="32" spans="1:12" hidden="1" x14ac:dyDescent="0.2">
      <c r="A32" s="92">
        <v>133</v>
      </c>
      <c r="B32" s="93">
        <v>15</v>
      </c>
      <c r="C32" s="107">
        <v>40</v>
      </c>
      <c r="D32" s="94">
        <f t="shared" si="8"/>
        <v>417.83182292744249</v>
      </c>
      <c r="E32" s="94"/>
      <c r="F32" s="94">
        <f t="shared" si="9"/>
        <v>3.9694023178107041</v>
      </c>
      <c r="G32" s="94">
        <f t="shared" ref="G32:G55" si="10">((((A32+40)*PI()/2)^2-(A32/2*PI())^2)+PI()*A32*(20+B32))/10000</f>
        <v>4.4825103269793916</v>
      </c>
    </row>
    <row r="33" spans="1:9" hidden="1" x14ac:dyDescent="0.2">
      <c r="A33" s="92">
        <v>133</v>
      </c>
      <c r="B33" s="93">
        <v>13</v>
      </c>
      <c r="C33" s="107">
        <v>40</v>
      </c>
      <c r="D33" s="94">
        <f t="shared" si="8"/>
        <v>417.83182292744249</v>
      </c>
      <c r="E33" s="94"/>
      <c r="F33" s="94">
        <f t="shared" si="9"/>
        <v>3.8858359532252149</v>
      </c>
      <c r="G33" s="94">
        <f t="shared" si="10"/>
        <v>4.3989439623939033</v>
      </c>
    </row>
    <row r="34" spans="1:9" hidden="1" x14ac:dyDescent="0.2">
      <c r="A34" s="92">
        <v>194</v>
      </c>
      <c r="B34" s="93">
        <v>15</v>
      </c>
      <c r="C34" s="107">
        <v>40</v>
      </c>
      <c r="D34" s="94">
        <f t="shared" si="8"/>
        <v>609.46897479641984</v>
      </c>
      <c r="E34" s="94"/>
      <c r="F34" s="94">
        <f t="shared" si="9"/>
        <v>5.7899552605659883</v>
      </c>
      <c r="G34" s="94">
        <f t="shared" si="10"/>
        <v>6.3573320954537147</v>
      </c>
      <c r="H34" s="85"/>
      <c r="I34" s="85"/>
    </row>
    <row r="35" spans="1:9" hidden="1" x14ac:dyDescent="0.2">
      <c r="A35" s="92">
        <v>159</v>
      </c>
      <c r="B35" s="93">
        <v>13</v>
      </c>
      <c r="C35" s="107">
        <v>40</v>
      </c>
      <c r="D35" s="94">
        <f t="shared" si="8"/>
        <v>499.51323192077712</v>
      </c>
      <c r="E35" s="94"/>
      <c r="F35" s="94">
        <f t="shared" si="9"/>
        <v>4.645473056863227</v>
      </c>
      <c r="G35" s="94">
        <f t="shared" si="10"/>
        <v>5.1817120409285549</v>
      </c>
      <c r="H35" s="85"/>
      <c r="I35" s="85"/>
    </row>
    <row r="36" spans="1:9" hidden="1" x14ac:dyDescent="0.2">
      <c r="A36" s="92">
        <v>159</v>
      </c>
      <c r="B36" s="93">
        <v>17</v>
      </c>
      <c r="C36" s="107">
        <v>40</v>
      </c>
      <c r="D36" s="94">
        <f t="shared" si="8"/>
        <v>499.51323192077712</v>
      </c>
      <c r="E36" s="94"/>
      <c r="F36" s="94">
        <f t="shared" si="9"/>
        <v>4.8452783496315384</v>
      </c>
      <c r="G36" s="94">
        <f t="shared" si="10"/>
        <v>5.3815173336968654</v>
      </c>
      <c r="H36" s="85"/>
      <c r="I36" s="85"/>
    </row>
    <row r="37" spans="1:9" hidden="1" x14ac:dyDescent="0.2">
      <c r="A37" s="92">
        <v>159</v>
      </c>
      <c r="B37" s="93">
        <v>20</v>
      </c>
      <c r="C37" s="107">
        <v>40</v>
      </c>
      <c r="D37" s="94">
        <f t="shared" si="8"/>
        <v>499.51323192077712</v>
      </c>
      <c r="E37" s="94"/>
      <c r="F37" s="94">
        <f t="shared" si="9"/>
        <v>4.9951323192077712</v>
      </c>
      <c r="G37" s="94">
        <f t="shared" si="10"/>
        <v>5.5313713032730982</v>
      </c>
      <c r="H37" s="85"/>
      <c r="I37" s="85"/>
    </row>
    <row r="38" spans="1:9" hidden="1" x14ac:dyDescent="0.2">
      <c r="A38" s="92">
        <v>159</v>
      </c>
      <c r="B38" s="93">
        <v>10</v>
      </c>
      <c r="C38" s="107">
        <v>40</v>
      </c>
      <c r="D38" s="94">
        <f t="shared" si="8"/>
        <v>499.51323192077712</v>
      </c>
      <c r="E38" s="94"/>
      <c r="F38" s="94">
        <f t="shared" si="9"/>
        <v>4.4956190872869941</v>
      </c>
      <c r="G38" s="94">
        <f t="shared" si="10"/>
        <v>5.031858071352322</v>
      </c>
      <c r="H38" s="85"/>
      <c r="I38" s="85"/>
    </row>
    <row r="39" spans="1:9" hidden="1" x14ac:dyDescent="0.2">
      <c r="A39" s="92">
        <v>219</v>
      </c>
      <c r="B39" s="93">
        <v>10</v>
      </c>
      <c r="C39" s="107">
        <v>40</v>
      </c>
      <c r="D39" s="94">
        <f t="shared" si="8"/>
        <v>688.00879113616475</v>
      </c>
      <c r="E39" s="94"/>
      <c r="F39" s="94">
        <f t="shared" si="9"/>
        <v>6.1920791202254826</v>
      </c>
      <c r="G39" s="94">
        <f t="shared" si="10"/>
        <v>6.7816972771292043</v>
      </c>
      <c r="H39" s="85"/>
      <c r="I39" s="85"/>
    </row>
    <row r="40" spans="1:9" hidden="1" x14ac:dyDescent="0.2">
      <c r="A40" s="92">
        <v>219</v>
      </c>
      <c r="B40" s="93">
        <v>10</v>
      </c>
      <c r="C40" s="107">
        <v>40</v>
      </c>
      <c r="D40" s="94">
        <f t="shared" si="8"/>
        <v>688.00879113616475</v>
      </c>
      <c r="E40" s="94"/>
      <c r="F40" s="94">
        <f t="shared" si="9"/>
        <v>6.1920791202254826</v>
      </c>
      <c r="G40" s="94">
        <f t="shared" si="10"/>
        <v>6.7816972771292043</v>
      </c>
      <c r="H40" s="85"/>
      <c r="I40" s="85"/>
    </row>
    <row r="41" spans="1:9" hidden="1" x14ac:dyDescent="0.2">
      <c r="A41" s="92">
        <v>219</v>
      </c>
      <c r="B41" s="93">
        <v>10</v>
      </c>
      <c r="C41" s="107">
        <v>40</v>
      </c>
      <c r="D41" s="94">
        <f t="shared" si="8"/>
        <v>688.00879113616475</v>
      </c>
      <c r="E41" s="94"/>
      <c r="F41" s="94">
        <f t="shared" si="9"/>
        <v>6.1920791202254826</v>
      </c>
      <c r="G41" s="94">
        <f t="shared" si="10"/>
        <v>6.7816972771292043</v>
      </c>
      <c r="H41" s="85"/>
      <c r="I41" s="85"/>
    </row>
    <row r="42" spans="1:9" hidden="1" x14ac:dyDescent="0.2">
      <c r="A42" s="92">
        <v>273</v>
      </c>
      <c r="B42" s="93">
        <v>10</v>
      </c>
      <c r="C42" s="107">
        <v>40</v>
      </c>
      <c r="D42" s="94">
        <f t="shared" si="8"/>
        <v>857.65479443001357</v>
      </c>
      <c r="E42" s="94"/>
      <c r="F42" s="94">
        <f t="shared" si="9"/>
        <v>7.7188931498701221</v>
      </c>
      <c r="G42" s="94">
        <f t="shared" si="10"/>
        <v>8.3565525623284014</v>
      </c>
      <c r="H42" s="85"/>
      <c r="I42" s="85"/>
    </row>
    <row r="43" spans="1:9" hidden="1" x14ac:dyDescent="0.2">
      <c r="A43" s="92">
        <v>273</v>
      </c>
      <c r="B43" s="93">
        <v>10</v>
      </c>
      <c r="C43" s="107">
        <v>40</v>
      </c>
      <c r="D43" s="94">
        <f t="shared" si="8"/>
        <v>857.65479443001357</v>
      </c>
      <c r="E43" s="94"/>
      <c r="F43" s="94">
        <f t="shared" si="9"/>
        <v>7.7188931498701221</v>
      </c>
      <c r="G43" s="94">
        <f t="shared" si="10"/>
        <v>8.3565525623284014</v>
      </c>
      <c r="H43" s="85"/>
      <c r="I43" s="85"/>
    </row>
    <row r="44" spans="1:9" hidden="1" x14ac:dyDescent="0.2">
      <c r="A44" s="92">
        <v>273</v>
      </c>
      <c r="B44" s="93">
        <v>10</v>
      </c>
      <c r="C44" s="107">
        <v>40</v>
      </c>
      <c r="D44" s="94">
        <f t="shared" si="8"/>
        <v>857.65479443001357</v>
      </c>
      <c r="E44" s="94"/>
      <c r="F44" s="94">
        <f t="shared" si="9"/>
        <v>7.7188931498701221</v>
      </c>
      <c r="G44" s="94">
        <f t="shared" si="10"/>
        <v>8.3565525623284014</v>
      </c>
      <c r="H44" s="85"/>
      <c r="I44" s="85"/>
    </row>
    <row r="45" spans="1:9" hidden="1" x14ac:dyDescent="0.2">
      <c r="A45" s="92">
        <v>325</v>
      </c>
      <c r="B45" s="93">
        <v>25</v>
      </c>
      <c r="C45" s="107">
        <v>40</v>
      </c>
      <c r="D45" s="94">
        <f t="shared" si="8"/>
        <v>1021.0176124166827</v>
      </c>
      <c r="E45" s="94"/>
      <c r="F45" s="94">
        <f t="shared" si="9"/>
        <v>10.720684930375169</v>
      </c>
      <c r="G45" s="94">
        <f t="shared" si="10"/>
        <v>11.404606292626738</v>
      </c>
      <c r="H45" s="85"/>
      <c r="I45" s="85"/>
    </row>
    <row r="46" spans="1:9" hidden="1" x14ac:dyDescent="0.2">
      <c r="A46" s="92">
        <v>325</v>
      </c>
      <c r="B46" s="93">
        <v>36</v>
      </c>
      <c r="C46" s="107">
        <v>40</v>
      </c>
      <c r="D46" s="94">
        <f t="shared" si="8"/>
        <v>1021.0176124166827</v>
      </c>
      <c r="E46" s="94"/>
      <c r="F46" s="94">
        <f t="shared" si="9"/>
        <v>11.843804304033519</v>
      </c>
      <c r="G46" s="94">
        <f t="shared" si="10"/>
        <v>12.527725666285091</v>
      </c>
      <c r="H46" s="85"/>
      <c r="I46" s="85"/>
    </row>
    <row r="47" spans="1:9" hidden="1" x14ac:dyDescent="0.2">
      <c r="A47" s="92">
        <v>325</v>
      </c>
      <c r="B47" s="93">
        <v>24</v>
      </c>
      <c r="C47" s="107">
        <v>40</v>
      </c>
      <c r="D47" s="94">
        <f t="shared" si="8"/>
        <v>1021.0176124166827</v>
      </c>
      <c r="E47" s="94"/>
      <c r="F47" s="94">
        <f t="shared" si="9"/>
        <v>10.618583169133499</v>
      </c>
      <c r="G47" s="94">
        <f t="shared" si="10"/>
        <v>11.302504531385072</v>
      </c>
      <c r="H47" s="85"/>
      <c r="I47" s="85"/>
    </row>
    <row r="48" spans="1:9" hidden="1" x14ac:dyDescent="0.2">
      <c r="A48" s="92">
        <v>377</v>
      </c>
      <c r="B48" s="93">
        <v>45</v>
      </c>
      <c r="C48" s="107">
        <v>40</v>
      </c>
      <c r="D48" s="94">
        <f t="shared" si="8"/>
        <v>1184.380430403352</v>
      </c>
      <c r="E48" s="94"/>
      <c r="F48" s="94">
        <f t="shared" si="9"/>
        <v>14.8047553800419</v>
      </c>
      <c r="G48" s="94">
        <f t="shared" si="10"/>
        <v>15.534938692086744</v>
      </c>
      <c r="H48" s="85"/>
      <c r="I48" s="85"/>
    </row>
    <row r="49" spans="1:9" hidden="1" x14ac:dyDescent="0.2">
      <c r="A49" s="92">
        <v>377</v>
      </c>
      <c r="B49" s="93">
        <v>50</v>
      </c>
      <c r="C49" s="107">
        <v>40</v>
      </c>
      <c r="D49" s="94">
        <f t="shared" si="8"/>
        <v>1184.380430403352</v>
      </c>
      <c r="E49" s="94"/>
      <c r="F49" s="94">
        <f t="shared" si="9"/>
        <v>15.396945595243576</v>
      </c>
      <c r="G49" s="94">
        <f t="shared" si="10"/>
        <v>16.127128907288419</v>
      </c>
      <c r="H49" s="85"/>
      <c r="I49" s="85"/>
    </row>
    <row r="50" spans="1:9" hidden="1" x14ac:dyDescent="0.2">
      <c r="A50" s="92">
        <v>377</v>
      </c>
      <c r="B50" s="93">
        <v>50</v>
      </c>
      <c r="C50" s="107">
        <v>40</v>
      </c>
      <c r="D50" s="94">
        <f t="shared" si="8"/>
        <v>1184.380430403352</v>
      </c>
      <c r="E50" s="94"/>
      <c r="F50" s="94">
        <f t="shared" si="9"/>
        <v>15.396945595243576</v>
      </c>
      <c r="G50" s="94">
        <f t="shared" si="10"/>
        <v>16.127128907288419</v>
      </c>
      <c r="H50" s="85"/>
      <c r="I50" s="85"/>
    </row>
    <row r="51" spans="1:9" hidden="1" x14ac:dyDescent="0.2">
      <c r="A51" s="92">
        <v>426</v>
      </c>
      <c r="B51" s="93">
        <v>35</v>
      </c>
      <c r="C51" s="107">
        <v>40</v>
      </c>
      <c r="D51" s="94">
        <f t="shared" si="8"/>
        <v>1338.3184704292519</v>
      </c>
      <c r="E51" s="94"/>
      <c r="F51" s="94">
        <f t="shared" si="9"/>
        <v>15.390662409936395</v>
      </c>
      <c r="G51" s="94">
        <f t="shared" si="10"/>
        <v>16.164438713132597</v>
      </c>
      <c r="H51" s="85"/>
      <c r="I51" s="85"/>
    </row>
    <row r="52" spans="1:9" hidden="1" x14ac:dyDescent="0.2">
      <c r="A52" s="92">
        <v>1420</v>
      </c>
      <c r="B52" s="93">
        <v>14</v>
      </c>
      <c r="C52" s="107">
        <v>40</v>
      </c>
      <c r="D52" s="94">
        <f t="shared" si="8"/>
        <v>4461.0615680975061</v>
      </c>
      <c r="E52" s="94"/>
      <c r="F52" s="94">
        <f t="shared" si="9"/>
        <v>41.933978740116558</v>
      </c>
      <c r="G52" s="94">
        <f t="shared" si="10"/>
        <v>43.592070006669012</v>
      </c>
      <c r="H52" s="85"/>
      <c r="I52" s="85"/>
    </row>
    <row r="53" spans="1:9" hidden="1" x14ac:dyDescent="0.2">
      <c r="A53" s="92">
        <v>630</v>
      </c>
      <c r="B53" s="93">
        <v>12</v>
      </c>
      <c r="C53" s="107">
        <v>40</v>
      </c>
      <c r="D53" s="94">
        <f t="shared" si="8"/>
        <v>1979.2033717615698</v>
      </c>
      <c r="E53" s="94"/>
      <c r="F53" s="94">
        <f t="shared" si="9"/>
        <v>18.208671020206442</v>
      </c>
      <c r="G53" s="94">
        <f t="shared" si="10"/>
        <v>19.163936511053176</v>
      </c>
      <c r="H53" s="85"/>
      <c r="I53" s="85"/>
    </row>
    <row r="54" spans="1:9" hidden="1" x14ac:dyDescent="0.2">
      <c r="A54" s="92">
        <v>1020</v>
      </c>
      <c r="B54" s="93">
        <v>10</v>
      </c>
      <c r="C54" s="107">
        <v>40</v>
      </c>
      <c r="D54" s="94">
        <f t="shared" si="8"/>
        <v>3204.424506661589</v>
      </c>
      <c r="E54" s="94"/>
      <c r="F54" s="94">
        <f t="shared" si="9"/>
        <v>28.839820559954301</v>
      </c>
      <c r="G54" s="94">
        <f t="shared" si="10"/>
        <v>30.142050674250623</v>
      </c>
      <c r="H54" s="85"/>
      <c r="I54" s="85"/>
    </row>
    <row r="55" spans="1:9" hidden="1" x14ac:dyDescent="0.2">
      <c r="A55" s="93">
        <v>1220</v>
      </c>
      <c r="B55" s="93">
        <v>10</v>
      </c>
      <c r="C55" s="107">
        <v>40</v>
      </c>
      <c r="D55" s="94">
        <f t="shared" si="8"/>
        <v>3832.7430373795478</v>
      </c>
      <c r="E55" s="94"/>
      <c r="F55" s="94">
        <f t="shared" si="9"/>
        <v>34.494687336415929</v>
      </c>
      <c r="G55" s="94">
        <f t="shared" si="10"/>
        <v>35.974848026840249</v>
      </c>
      <c r="H55" s="85"/>
      <c r="I55" s="85"/>
    </row>
    <row r="57" spans="1:9" x14ac:dyDescent="0.2">
      <c r="A57" s="238" t="s">
        <v>98</v>
      </c>
      <c r="B57" s="238"/>
      <c r="C57" s="238"/>
      <c r="D57" s="238"/>
      <c r="E57" s="238"/>
      <c r="F57" s="238"/>
      <c r="G57" s="238"/>
      <c r="H57" s="85"/>
      <c r="I57" s="85"/>
    </row>
    <row r="58" spans="1:9" x14ac:dyDescent="0.2">
      <c r="A58" s="238"/>
      <c r="B58" s="238"/>
      <c r="C58" s="238"/>
      <c r="D58" s="238"/>
      <c r="E58" s="238"/>
      <c r="F58" s="238"/>
      <c r="G58" s="238"/>
      <c r="H58" s="85"/>
      <c r="I58" s="85"/>
    </row>
    <row r="59" spans="1:9" ht="13.5" thickBot="1" x14ac:dyDescent="0.25">
      <c r="A59" s="238"/>
      <c r="B59" s="238"/>
      <c r="C59" s="238"/>
      <c r="D59" s="238"/>
      <c r="E59" s="238"/>
      <c r="F59" s="238"/>
      <c r="G59" s="238"/>
      <c r="H59" s="85"/>
      <c r="I59" s="85"/>
    </row>
    <row r="60" spans="1:9" ht="30.75" customHeight="1" x14ac:dyDescent="0.2">
      <c r="A60" s="112" t="s">
        <v>0</v>
      </c>
      <c r="B60" s="113" t="s">
        <v>99</v>
      </c>
      <c r="C60" s="113" t="s">
        <v>100</v>
      </c>
      <c r="D60" s="114" t="s">
        <v>93</v>
      </c>
      <c r="E60" s="114" t="s">
        <v>85</v>
      </c>
      <c r="F60" s="114" t="s">
        <v>101</v>
      </c>
      <c r="G60" s="115" t="s">
        <v>88</v>
      </c>
      <c r="H60" s="85"/>
      <c r="I60" s="85"/>
    </row>
    <row r="61" spans="1:9" x14ac:dyDescent="0.2">
      <c r="A61" s="129" t="s">
        <v>102</v>
      </c>
      <c r="B61" s="92">
        <v>377</v>
      </c>
      <c r="C61" s="93">
        <v>480</v>
      </c>
      <c r="D61" s="94">
        <f t="shared" ref="D61:D66" si="11">PI()*(B61)</f>
        <v>1184.380430403352</v>
      </c>
      <c r="E61" s="95">
        <v>0</v>
      </c>
      <c r="F61" s="94">
        <f>D61*C61/10000</f>
        <v>56.850260659360899</v>
      </c>
      <c r="G61" s="94">
        <f t="shared" ref="G61:G66" si="12">SUM(E61*F61)</f>
        <v>0</v>
      </c>
      <c r="H61" s="85"/>
      <c r="I61" s="85"/>
    </row>
    <row r="62" spans="1:9" x14ac:dyDescent="0.2">
      <c r="A62" s="129" t="s">
        <v>102</v>
      </c>
      <c r="B62" s="92">
        <v>108</v>
      </c>
      <c r="C62" s="93">
        <v>200</v>
      </c>
      <c r="D62" s="94">
        <f t="shared" si="11"/>
        <v>339.29200658769764</v>
      </c>
      <c r="E62" s="95">
        <v>2</v>
      </c>
      <c r="F62" s="94">
        <f>D62*C62*1.5/10000</f>
        <v>10.178760197630929</v>
      </c>
      <c r="G62" s="94">
        <f t="shared" si="12"/>
        <v>20.357520395261858</v>
      </c>
      <c r="H62" s="85"/>
      <c r="I62" s="85"/>
    </row>
    <row r="63" spans="1:9" x14ac:dyDescent="0.2">
      <c r="A63" s="129" t="s">
        <v>114</v>
      </c>
      <c r="B63" s="92">
        <v>400</v>
      </c>
      <c r="C63" s="93">
        <v>600</v>
      </c>
      <c r="D63" s="94">
        <f t="shared" si="11"/>
        <v>1256.6370614359173</v>
      </c>
      <c r="E63" s="95">
        <v>0</v>
      </c>
      <c r="F63" s="94">
        <f>D63*C63*1.5/10000</f>
        <v>113.09733552923257</v>
      </c>
      <c r="G63" s="94">
        <f t="shared" si="12"/>
        <v>0</v>
      </c>
      <c r="H63" s="85"/>
      <c r="I63" s="85"/>
    </row>
    <row r="64" spans="1:9" x14ac:dyDescent="0.2">
      <c r="A64" s="129" t="s">
        <v>115</v>
      </c>
      <c r="B64" s="92">
        <v>100</v>
      </c>
      <c r="C64" s="93">
        <v>80</v>
      </c>
      <c r="D64" s="94">
        <f t="shared" si="11"/>
        <v>314.15926535897933</v>
      </c>
      <c r="E64" s="95">
        <v>1</v>
      </c>
      <c r="F64" s="94">
        <f>D64*C64*1.5/10000</f>
        <v>3.7699111843077526</v>
      </c>
      <c r="G64" s="94">
        <f t="shared" si="12"/>
        <v>3.7699111843077526</v>
      </c>
      <c r="H64" s="85"/>
      <c r="I64" s="85"/>
    </row>
    <row r="65" spans="1:9" x14ac:dyDescent="0.2">
      <c r="A65" s="129" t="s">
        <v>114</v>
      </c>
      <c r="B65" s="92">
        <v>150</v>
      </c>
      <c r="C65" s="93">
        <v>500</v>
      </c>
      <c r="D65" s="94">
        <f t="shared" si="11"/>
        <v>471.23889803846896</v>
      </c>
      <c r="E65" s="95">
        <v>0</v>
      </c>
      <c r="F65" s="94">
        <f>D65*C65*1.5/10000</f>
        <v>35.342917352885173</v>
      </c>
      <c r="G65" s="94">
        <f t="shared" si="12"/>
        <v>0</v>
      </c>
      <c r="H65" s="85"/>
      <c r="I65" s="85"/>
    </row>
    <row r="66" spans="1:9" x14ac:dyDescent="0.2">
      <c r="A66" s="129" t="s">
        <v>115</v>
      </c>
      <c r="B66" s="92">
        <v>80</v>
      </c>
      <c r="C66" s="93">
        <v>75</v>
      </c>
      <c r="D66" s="94">
        <f t="shared" si="11"/>
        <v>251.32741228718345</v>
      </c>
      <c r="E66" s="95">
        <v>1</v>
      </c>
      <c r="F66" s="94">
        <f>D66*C66*1.5/10000</f>
        <v>2.8274333882308134</v>
      </c>
      <c r="G66" s="94">
        <f t="shared" si="12"/>
        <v>2.8274333882308134</v>
      </c>
      <c r="H66" s="85"/>
      <c r="I66" s="85"/>
    </row>
    <row r="67" spans="1:9" x14ac:dyDescent="0.2">
      <c r="G67" s="111">
        <f>SUM(G61:G66)</f>
        <v>26.954864967800422</v>
      </c>
      <c r="H67" s="85"/>
      <c r="I67" s="85"/>
    </row>
    <row r="69" spans="1:9" ht="11.25" customHeight="1" x14ac:dyDescent="0.2">
      <c r="A69" s="245" t="s">
        <v>103</v>
      </c>
      <c r="B69" s="246"/>
      <c r="C69" s="246"/>
      <c r="D69" s="246"/>
      <c r="E69" s="246"/>
      <c r="F69" s="246"/>
      <c r="G69" s="247"/>
      <c r="I69" s="85"/>
    </row>
    <row r="70" spans="1:9" ht="11.25" customHeight="1" x14ac:dyDescent="0.2">
      <c r="A70" s="248"/>
      <c r="B70" s="249"/>
      <c r="C70" s="249"/>
      <c r="D70" s="249"/>
      <c r="E70" s="249"/>
      <c r="F70" s="249"/>
      <c r="G70" s="250"/>
      <c r="I70" s="85"/>
    </row>
    <row r="71" spans="1:9" ht="11.25" customHeight="1" x14ac:dyDescent="0.2">
      <c r="A71" s="251"/>
      <c r="B71" s="252"/>
      <c r="C71" s="252"/>
      <c r="D71" s="252"/>
      <c r="E71" s="252"/>
      <c r="F71" s="252"/>
      <c r="G71" s="253"/>
      <c r="I71" s="85"/>
    </row>
    <row r="73" spans="1:9" x14ac:dyDescent="0.2">
      <c r="E73" s="108" t="s">
        <v>104</v>
      </c>
      <c r="F73" s="108" t="s">
        <v>105</v>
      </c>
      <c r="I73" s="85"/>
    </row>
    <row r="74" spans="1:9" x14ac:dyDescent="0.2">
      <c r="E74" s="94">
        <v>50</v>
      </c>
      <c r="F74" s="94">
        <f>SUM(E74*0.25)</f>
        <v>12.5</v>
      </c>
      <c r="I74" s="85"/>
    </row>
    <row r="76" spans="1:9" x14ac:dyDescent="0.2">
      <c r="A76" s="238" t="s">
        <v>106</v>
      </c>
      <c r="B76" s="238"/>
      <c r="C76" s="238"/>
      <c r="D76" s="238"/>
      <c r="E76" s="238"/>
      <c r="F76" s="238"/>
      <c r="G76" s="238"/>
      <c r="I76" s="85"/>
    </row>
    <row r="77" spans="1:9" x14ac:dyDescent="0.2">
      <c r="A77" s="238"/>
      <c r="B77" s="238"/>
      <c r="C77" s="238"/>
      <c r="D77" s="238"/>
      <c r="E77" s="238"/>
      <c r="F77" s="238"/>
      <c r="G77" s="238"/>
      <c r="I77" s="85"/>
    </row>
    <row r="78" spans="1:9" ht="13.5" thickBot="1" x14ac:dyDescent="0.25">
      <c r="A78" s="238"/>
      <c r="B78" s="238"/>
      <c r="C78" s="238"/>
      <c r="D78" s="238"/>
      <c r="E78" s="238"/>
      <c r="F78" s="238"/>
      <c r="G78" s="238"/>
      <c r="I78" s="85"/>
    </row>
    <row r="79" spans="1:9" ht="45" x14ac:dyDescent="0.2">
      <c r="A79" s="86" t="s">
        <v>90</v>
      </c>
      <c r="B79" s="87" t="s">
        <v>91</v>
      </c>
      <c r="C79" s="88" t="s">
        <v>92</v>
      </c>
      <c r="D79" s="88" t="s">
        <v>93</v>
      </c>
      <c r="E79" s="88" t="s">
        <v>85</v>
      </c>
      <c r="F79" s="88" t="s">
        <v>94</v>
      </c>
      <c r="G79" s="88" t="s">
        <v>95</v>
      </c>
      <c r="H79" s="108" t="s">
        <v>88</v>
      </c>
      <c r="I79" s="85"/>
    </row>
    <row r="80" spans="1:9" x14ac:dyDescent="0.2">
      <c r="A80" s="92">
        <v>630</v>
      </c>
      <c r="B80" s="93">
        <v>8</v>
      </c>
      <c r="C80" s="107">
        <f t="shared" ref="C80:C90" si="13">B80*2.5+40</f>
        <v>60</v>
      </c>
      <c r="D80" s="94">
        <f t="shared" ref="D80:D90" si="14">PI()*(A80)</f>
        <v>1979.2033717615698</v>
      </c>
      <c r="E80" s="95">
        <v>0</v>
      </c>
      <c r="F80" s="109">
        <f t="shared" ref="F80:F90" si="15">D80*(C80*2)/10000</f>
        <v>23.750440461138837</v>
      </c>
      <c r="G80" s="116">
        <f t="shared" ref="G80:G90" si="16">D80*C80/10000</f>
        <v>11.875220230569418</v>
      </c>
      <c r="H80" s="94">
        <f t="shared" ref="H80:H90" si="17">SUM(E80*F80)</f>
        <v>0</v>
      </c>
      <c r="I80" s="85"/>
    </row>
    <row r="81" spans="1:9" x14ac:dyDescent="0.2">
      <c r="A81" s="92">
        <v>530</v>
      </c>
      <c r="B81" s="93">
        <v>8</v>
      </c>
      <c r="C81" s="107">
        <f t="shared" si="13"/>
        <v>60</v>
      </c>
      <c r="D81" s="94">
        <f t="shared" si="14"/>
        <v>1665.0441064025904</v>
      </c>
      <c r="E81" s="95">
        <v>0</v>
      </c>
      <c r="F81" s="109">
        <f t="shared" si="15"/>
        <v>19.980529276831085</v>
      </c>
      <c r="G81" s="116">
        <f t="shared" si="16"/>
        <v>9.9902646384155425</v>
      </c>
      <c r="H81" s="94">
        <f t="shared" si="17"/>
        <v>0</v>
      </c>
      <c r="I81" s="85"/>
    </row>
    <row r="82" spans="1:9" x14ac:dyDescent="0.2">
      <c r="A82" s="92">
        <v>426</v>
      </c>
      <c r="B82" s="93">
        <v>10</v>
      </c>
      <c r="C82" s="107">
        <f t="shared" si="13"/>
        <v>65</v>
      </c>
      <c r="D82" s="94">
        <f t="shared" si="14"/>
        <v>1338.3184704292519</v>
      </c>
      <c r="E82" s="95">
        <v>0</v>
      </c>
      <c r="F82" s="109">
        <f t="shared" si="15"/>
        <v>17.398140115580276</v>
      </c>
      <c r="G82" s="116">
        <f t="shared" si="16"/>
        <v>8.6990700577901379</v>
      </c>
      <c r="H82" s="94">
        <f t="shared" si="17"/>
        <v>0</v>
      </c>
      <c r="I82" s="85"/>
    </row>
    <row r="83" spans="1:9" x14ac:dyDescent="0.2">
      <c r="A83" s="98">
        <v>377</v>
      </c>
      <c r="B83" s="117">
        <v>10</v>
      </c>
      <c r="C83" s="118">
        <f t="shared" si="13"/>
        <v>65</v>
      </c>
      <c r="D83" s="97">
        <f t="shared" si="14"/>
        <v>1184.380430403352</v>
      </c>
      <c r="E83" s="95">
        <v>0</v>
      </c>
      <c r="F83" s="109">
        <f t="shared" si="15"/>
        <v>15.396945595243576</v>
      </c>
      <c r="G83" s="116">
        <f t="shared" si="16"/>
        <v>7.6984727976217879</v>
      </c>
      <c r="H83" s="94">
        <f t="shared" si="17"/>
        <v>0</v>
      </c>
      <c r="I83" s="85"/>
    </row>
    <row r="84" spans="1:9" x14ac:dyDescent="0.2">
      <c r="A84" s="98">
        <v>325</v>
      </c>
      <c r="B84" s="117">
        <v>8</v>
      </c>
      <c r="C84" s="118">
        <f t="shared" si="13"/>
        <v>60</v>
      </c>
      <c r="D84" s="97">
        <f t="shared" si="14"/>
        <v>1021.0176124166827</v>
      </c>
      <c r="E84" s="95">
        <v>0</v>
      </c>
      <c r="F84" s="109">
        <f t="shared" si="15"/>
        <v>12.252211349000193</v>
      </c>
      <c r="G84" s="116">
        <f t="shared" si="16"/>
        <v>6.1261056745000966</v>
      </c>
      <c r="H84" s="94">
        <f t="shared" si="17"/>
        <v>0</v>
      </c>
      <c r="I84" s="85"/>
    </row>
    <row r="85" spans="1:9" x14ac:dyDescent="0.2">
      <c r="A85" s="98">
        <v>273</v>
      </c>
      <c r="B85" s="117">
        <v>6</v>
      </c>
      <c r="C85" s="118">
        <f t="shared" si="13"/>
        <v>55</v>
      </c>
      <c r="D85" s="97">
        <f t="shared" si="14"/>
        <v>857.65479443001357</v>
      </c>
      <c r="E85" s="95">
        <v>0</v>
      </c>
      <c r="F85" s="109">
        <f t="shared" si="15"/>
        <v>9.4342027387301499</v>
      </c>
      <c r="G85" s="116">
        <f t="shared" si="16"/>
        <v>4.717101369365075</v>
      </c>
      <c r="H85" s="94">
        <f t="shared" si="17"/>
        <v>0</v>
      </c>
      <c r="I85" s="85"/>
    </row>
    <row r="86" spans="1:9" x14ac:dyDescent="0.2">
      <c r="A86" s="98">
        <v>219</v>
      </c>
      <c r="B86" s="117">
        <v>6</v>
      </c>
      <c r="C86" s="118">
        <f t="shared" si="13"/>
        <v>55</v>
      </c>
      <c r="D86" s="97">
        <f t="shared" si="14"/>
        <v>688.00879113616475</v>
      </c>
      <c r="E86" s="95">
        <v>0</v>
      </c>
      <c r="F86" s="109">
        <f t="shared" si="15"/>
        <v>7.5680967024978116</v>
      </c>
      <c r="G86" s="116">
        <f t="shared" si="16"/>
        <v>3.7840483512489058</v>
      </c>
      <c r="H86" s="94">
        <f t="shared" si="17"/>
        <v>0</v>
      </c>
      <c r="I86" s="85"/>
    </row>
    <row r="87" spans="1:9" x14ac:dyDescent="0.2">
      <c r="A87" s="98">
        <v>159</v>
      </c>
      <c r="B87" s="117">
        <v>7</v>
      </c>
      <c r="C87" s="118">
        <f t="shared" si="13"/>
        <v>57.5</v>
      </c>
      <c r="D87" s="97">
        <f t="shared" si="14"/>
        <v>499.51323192077712</v>
      </c>
      <c r="E87" s="95">
        <v>0</v>
      </c>
      <c r="F87" s="109">
        <f t="shared" si="15"/>
        <v>5.7444021670889374</v>
      </c>
      <c r="G87" s="116">
        <f t="shared" si="16"/>
        <v>2.8722010835444687</v>
      </c>
      <c r="H87" s="94">
        <f t="shared" si="17"/>
        <v>0</v>
      </c>
      <c r="I87" s="85"/>
    </row>
    <row r="88" spans="1:9" x14ac:dyDescent="0.2">
      <c r="A88" s="98">
        <v>108</v>
      </c>
      <c r="B88" s="117">
        <v>3.5</v>
      </c>
      <c r="C88" s="118">
        <f t="shared" si="13"/>
        <v>48.75</v>
      </c>
      <c r="D88" s="97">
        <f t="shared" si="14"/>
        <v>339.29200658769764</v>
      </c>
      <c r="E88" s="95">
        <v>5</v>
      </c>
      <c r="F88" s="109">
        <f t="shared" si="15"/>
        <v>3.308097064230052</v>
      </c>
      <c r="G88" s="116">
        <f t="shared" si="16"/>
        <v>1.654048532115026</v>
      </c>
      <c r="H88" s="94">
        <f t="shared" si="17"/>
        <v>16.54048532115026</v>
      </c>
      <c r="I88" s="85"/>
    </row>
    <row r="89" spans="1:9" x14ac:dyDescent="0.2">
      <c r="A89" s="98">
        <v>89</v>
      </c>
      <c r="B89" s="117">
        <v>4.5</v>
      </c>
      <c r="C89" s="118">
        <f t="shared" si="13"/>
        <v>51.25</v>
      </c>
      <c r="D89" s="97">
        <f t="shared" si="14"/>
        <v>279.60174616949161</v>
      </c>
      <c r="E89" s="95">
        <v>0</v>
      </c>
      <c r="F89" s="109">
        <f t="shared" si="15"/>
        <v>2.865917898237289</v>
      </c>
      <c r="G89" s="116">
        <f t="shared" si="16"/>
        <v>1.4329589491186445</v>
      </c>
      <c r="H89" s="94">
        <f t="shared" si="17"/>
        <v>0</v>
      </c>
      <c r="I89" s="85"/>
    </row>
    <row r="90" spans="1:9" x14ac:dyDescent="0.2">
      <c r="A90" s="98">
        <v>76</v>
      </c>
      <c r="B90" s="117">
        <v>9</v>
      </c>
      <c r="C90" s="118">
        <f t="shared" si="13"/>
        <v>62.5</v>
      </c>
      <c r="D90" s="97">
        <f t="shared" si="14"/>
        <v>238.76104167282426</v>
      </c>
      <c r="E90" s="95">
        <v>5</v>
      </c>
      <c r="F90" s="109">
        <f t="shared" si="15"/>
        <v>2.9845130209103035</v>
      </c>
      <c r="G90" s="116">
        <f t="shared" si="16"/>
        <v>1.4922565104551517</v>
      </c>
      <c r="H90" s="94">
        <f t="shared" si="17"/>
        <v>14.922565104551516</v>
      </c>
      <c r="I90" s="85"/>
    </row>
    <row r="91" spans="1:9" x14ac:dyDescent="0.2">
      <c r="H91" s="111">
        <f>SUM(H80:H90)</f>
        <v>31.463050425701777</v>
      </c>
      <c r="I91" s="85"/>
    </row>
    <row r="93" spans="1:9" x14ac:dyDescent="0.2">
      <c r="A93" s="85" t="s">
        <v>107</v>
      </c>
      <c r="I93" s="85"/>
    </row>
    <row r="94" spans="1:9" x14ac:dyDescent="0.2">
      <c r="A94" s="239"/>
      <c r="B94" s="240"/>
      <c r="C94" s="240"/>
      <c r="D94" s="240"/>
      <c r="E94" s="240"/>
      <c r="F94" s="240"/>
      <c r="G94" s="240"/>
      <c r="I94" s="85"/>
    </row>
    <row r="95" spans="1:9" x14ac:dyDescent="0.2">
      <c r="A95" s="239"/>
      <c r="B95" s="240"/>
      <c r="C95" s="240"/>
      <c r="D95" s="240"/>
      <c r="E95" s="240"/>
      <c r="F95" s="240"/>
      <c r="G95" s="240"/>
      <c r="I95" s="85"/>
    </row>
    <row r="96" spans="1:9" x14ac:dyDescent="0.2">
      <c r="A96" s="239" t="s">
        <v>108</v>
      </c>
      <c r="B96" s="240"/>
      <c r="C96" s="240"/>
      <c r="D96" s="240"/>
      <c r="E96" s="240"/>
      <c r="F96" s="240"/>
      <c r="G96" s="240"/>
      <c r="I96" s="85"/>
    </row>
    <row r="97" spans="1:9" x14ac:dyDescent="0.2">
      <c r="A97" s="119"/>
      <c r="I97" s="85"/>
    </row>
    <row r="99" spans="1:9" ht="15" x14ac:dyDescent="0.2">
      <c r="A99" s="243"/>
      <c r="B99" s="244"/>
      <c r="C99" s="120" t="s">
        <v>109</v>
      </c>
      <c r="D99" s="120" t="s">
        <v>110</v>
      </c>
      <c r="E99" s="120"/>
      <c r="F99" s="120"/>
      <c r="G99" s="120"/>
      <c r="H99" s="120"/>
      <c r="I99" s="85"/>
    </row>
    <row r="100" spans="1:9" ht="15" x14ac:dyDescent="0.2">
      <c r="A100" s="121" t="s">
        <v>111</v>
      </c>
      <c r="B100" s="122"/>
      <c r="C100" s="123">
        <f>SUM(H91+G67+F74+L15)</f>
        <v>113.11633352683553</v>
      </c>
      <c r="D100" s="124">
        <v>16</v>
      </c>
      <c r="E100" s="125"/>
      <c r="F100" s="125"/>
      <c r="G100" s="125">
        <v>3.14</v>
      </c>
      <c r="H100" s="126">
        <f>SUM(C100*D100*G100)</f>
        <v>5682.9645963882176</v>
      </c>
      <c r="I100" s="85"/>
    </row>
    <row r="101" spans="1:9" ht="15" x14ac:dyDescent="0.2">
      <c r="A101" s="241" t="s">
        <v>112</v>
      </c>
      <c r="B101" s="242"/>
      <c r="C101" s="120">
        <v>0</v>
      </c>
      <c r="D101" s="120">
        <v>5407</v>
      </c>
      <c r="E101" s="125"/>
      <c r="F101" s="120"/>
      <c r="G101" s="125">
        <v>3.14</v>
      </c>
      <c r="H101" s="125">
        <f>SUM(C101*D101*G101)</f>
        <v>0</v>
      </c>
      <c r="I101" s="85"/>
    </row>
    <row r="102" spans="1:9" x14ac:dyDescent="0.2">
      <c r="G102" s="127" t="s">
        <v>113</v>
      </c>
      <c r="H102" s="128">
        <f>SUM(H100:H101)</f>
        <v>5682.9645963882176</v>
      </c>
      <c r="I102" s="85"/>
    </row>
  </sheetData>
  <mergeCells count="11">
    <mergeCell ref="A94:G94"/>
    <mergeCell ref="A95:G95"/>
    <mergeCell ref="A96:G96"/>
    <mergeCell ref="A99:B99"/>
    <mergeCell ref="A101:B101"/>
    <mergeCell ref="A76:G78"/>
    <mergeCell ref="A1:G1"/>
    <mergeCell ref="A17:G19"/>
    <mergeCell ref="A27:G29"/>
    <mergeCell ref="A57:G59"/>
    <mergeCell ref="A69:G7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topLeftCell="A56" workbookViewId="0">
      <selection activeCell="A95" sqref="A95:G95"/>
    </sheetView>
  </sheetViews>
  <sheetFormatPr defaultRowHeight="12.75" x14ac:dyDescent="0.2"/>
  <cols>
    <col min="1" max="1" width="15.5703125" style="85" customWidth="1"/>
    <col min="2" max="2" width="9.42578125" style="85" customWidth="1"/>
    <col min="3" max="3" width="17" style="84" customWidth="1"/>
    <col min="4" max="5" width="16.140625" style="84" customWidth="1"/>
    <col min="6" max="6" width="14.5703125" style="84" customWidth="1"/>
    <col min="7" max="7" width="12.42578125" style="84" customWidth="1"/>
    <col min="8" max="8" width="12.85546875" style="84" customWidth="1"/>
    <col min="9" max="9" width="10.7109375" style="84" customWidth="1"/>
    <col min="10" max="11" width="10.140625" style="85" customWidth="1"/>
    <col min="12" max="12" width="15.85546875" style="85" customWidth="1"/>
    <col min="13" max="256" width="9.140625" style="85"/>
    <col min="257" max="257" width="15.5703125" style="85" customWidth="1"/>
    <col min="258" max="258" width="9.42578125" style="85" customWidth="1"/>
    <col min="259" max="259" width="17" style="85" customWidth="1"/>
    <col min="260" max="261" width="16.140625" style="85" customWidth="1"/>
    <col min="262" max="262" width="14.5703125" style="85" customWidth="1"/>
    <col min="263" max="263" width="12.42578125" style="85" customWidth="1"/>
    <col min="264" max="264" width="12.85546875" style="85" customWidth="1"/>
    <col min="265" max="265" width="10.7109375" style="85" customWidth="1"/>
    <col min="266" max="267" width="10.140625" style="85" customWidth="1"/>
    <col min="268" max="268" width="15.85546875" style="85" customWidth="1"/>
    <col min="269" max="512" width="9.140625" style="85"/>
    <col min="513" max="513" width="15.5703125" style="85" customWidth="1"/>
    <col min="514" max="514" width="9.42578125" style="85" customWidth="1"/>
    <col min="515" max="515" width="17" style="85" customWidth="1"/>
    <col min="516" max="517" width="16.140625" style="85" customWidth="1"/>
    <col min="518" max="518" width="14.5703125" style="85" customWidth="1"/>
    <col min="519" max="519" width="12.42578125" style="85" customWidth="1"/>
    <col min="520" max="520" width="12.85546875" style="85" customWidth="1"/>
    <col min="521" max="521" width="10.7109375" style="85" customWidth="1"/>
    <col min="522" max="523" width="10.140625" style="85" customWidth="1"/>
    <col min="524" max="524" width="15.85546875" style="85" customWidth="1"/>
    <col min="525" max="768" width="9.140625" style="85"/>
    <col min="769" max="769" width="15.5703125" style="85" customWidth="1"/>
    <col min="770" max="770" width="9.42578125" style="85" customWidth="1"/>
    <col min="771" max="771" width="17" style="85" customWidth="1"/>
    <col min="772" max="773" width="16.140625" style="85" customWidth="1"/>
    <col min="774" max="774" width="14.5703125" style="85" customWidth="1"/>
    <col min="775" max="775" width="12.42578125" style="85" customWidth="1"/>
    <col min="776" max="776" width="12.85546875" style="85" customWidth="1"/>
    <col min="777" max="777" width="10.7109375" style="85" customWidth="1"/>
    <col min="778" max="779" width="10.140625" style="85" customWidth="1"/>
    <col min="780" max="780" width="15.85546875" style="85" customWidth="1"/>
    <col min="781" max="1024" width="9.140625" style="85"/>
    <col min="1025" max="1025" width="15.5703125" style="85" customWidth="1"/>
    <col min="1026" max="1026" width="9.42578125" style="85" customWidth="1"/>
    <col min="1027" max="1027" width="17" style="85" customWidth="1"/>
    <col min="1028" max="1029" width="16.140625" style="85" customWidth="1"/>
    <col min="1030" max="1030" width="14.5703125" style="85" customWidth="1"/>
    <col min="1031" max="1031" width="12.42578125" style="85" customWidth="1"/>
    <col min="1032" max="1032" width="12.85546875" style="85" customWidth="1"/>
    <col min="1033" max="1033" width="10.7109375" style="85" customWidth="1"/>
    <col min="1034" max="1035" width="10.140625" style="85" customWidth="1"/>
    <col min="1036" max="1036" width="15.85546875" style="85" customWidth="1"/>
    <col min="1037" max="1280" width="9.140625" style="85"/>
    <col min="1281" max="1281" width="15.5703125" style="85" customWidth="1"/>
    <col min="1282" max="1282" width="9.42578125" style="85" customWidth="1"/>
    <col min="1283" max="1283" width="17" style="85" customWidth="1"/>
    <col min="1284" max="1285" width="16.140625" style="85" customWidth="1"/>
    <col min="1286" max="1286" width="14.5703125" style="85" customWidth="1"/>
    <col min="1287" max="1287" width="12.42578125" style="85" customWidth="1"/>
    <col min="1288" max="1288" width="12.85546875" style="85" customWidth="1"/>
    <col min="1289" max="1289" width="10.7109375" style="85" customWidth="1"/>
    <col min="1290" max="1291" width="10.140625" style="85" customWidth="1"/>
    <col min="1292" max="1292" width="15.85546875" style="85" customWidth="1"/>
    <col min="1293" max="1536" width="9.140625" style="85"/>
    <col min="1537" max="1537" width="15.5703125" style="85" customWidth="1"/>
    <col min="1538" max="1538" width="9.42578125" style="85" customWidth="1"/>
    <col min="1539" max="1539" width="17" style="85" customWidth="1"/>
    <col min="1540" max="1541" width="16.140625" style="85" customWidth="1"/>
    <col min="1542" max="1542" width="14.5703125" style="85" customWidth="1"/>
    <col min="1543" max="1543" width="12.42578125" style="85" customWidth="1"/>
    <col min="1544" max="1544" width="12.85546875" style="85" customWidth="1"/>
    <col min="1545" max="1545" width="10.7109375" style="85" customWidth="1"/>
    <col min="1546" max="1547" width="10.140625" style="85" customWidth="1"/>
    <col min="1548" max="1548" width="15.85546875" style="85" customWidth="1"/>
    <col min="1549" max="1792" width="9.140625" style="85"/>
    <col min="1793" max="1793" width="15.5703125" style="85" customWidth="1"/>
    <col min="1794" max="1794" width="9.42578125" style="85" customWidth="1"/>
    <col min="1795" max="1795" width="17" style="85" customWidth="1"/>
    <col min="1796" max="1797" width="16.140625" style="85" customWidth="1"/>
    <col min="1798" max="1798" width="14.5703125" style="85" customWidth="1"/>
    <col min="1799" max="1799" width="12.42578125" style="85" customWidth="1"/>
    <col min="1800" max="1800" width="12.85546875" style="85" customWidth="1"/>
    <col min="1801" max="1801" width="10.7109375" style="85" customWidth="1"/>
    <col min="1802" max="1803" width="10.140625" style="85" customWidth="1"/>
    <col min="1804" max="1804" width="15.85546875" style="85" customWidth="1"/>
    <col min="1805" max="2048" width="9.140625" style="85"/>
    <col min="2049" max="2049" width="15.5703125" style="85" customWidth="1"/>
    <col min="2050" max="2050" width="9.42578125" style="85" customWidth="1"/>
    <col min="2051" max="2051" width="17" style="85" customWidth="1"/>
    <col min="2052" max="2053" width="16.140625" style="85" customWidth="1"/>
    <col min="2054" max="2054" width="14.5703125" style="85" customWidth="1"/>
    <col min="2055" max="2055" width="12.42578125" style="85" customWidth="1"/>
    <col min="2056" max="2056" width="12.85546875" style="85" customWidth="1"/>
    <col min="2057" max="2057" width="10.7109375" style="85" customWidth="1"/>
    <col min="2058" max="2059" width="10.140625" style="85" customWidth="1"/>
    <col min="2060" max="2060" width="15.85546875" style="85" customWidth="1"/>
    <col min="2061" max="2304" width="9.140625" style="85"/>
    <col min="2305" max="2305" width="15.5703125" style="85" customWidth="1"/>
    <col min="2306" max="2306" width="9.42578125" style="85" customWidth="1"/>
    <col min="2307" max="2307" width="17" style="85" customWidth="1"/>
    <col min="2308" max="2309" width="16.140625" style="85" customWidth="1"/>
    <col min="2310" max="2310" width="14.5703125" style="85" customWidth="1"/>
    <col min="2311" max="2311" width="12.42578125" style="85" customWidth="1"/>
    <col min="2312" max="2312" width="12.85546875" style="85" customWidth="1"/>
    <col min="2313" max="2313" width="10.7109375" style="85" customWidth="1"/>
    <col min="2314" max="2315" width="10.140625" style="85" customWidth="1"/>
    <col min="2316" max="2316" width="15.85546875" style="85" customWidth="1"/>
    <col min="2317" max="2560" width="9.140625" style="85"/>
    <col min="2561" max="2561" width="15.5703125" style="85" customWidth="1"/>
    <col min="2562" max="2562" width="9.42578125" style="85" customWidth="1"/>
    <col min="2563" max="2563" width="17" style="85" customWidth="1"/>
    <col min="2564" max="2565" width="16.140625" style="85" customWidth="1"/>
    <col min="2566" max="2566" width="14.5703125" style="85" customWidth="1"/>
    <col min="2567" max="2567" width="12.42578125" style="85" customWidth="1"/>
    <col min="2568" max="2568" width="12.85546875" style="85" customWidth="1"/>
    <col min="2569" max="2569" width="10.7109375" style="85" customWidth="1"/>
    <col min="2570" max="2571" width="10.140625" style="85" customWidth="1"/>
    <col min="2572" max="2572" width="15.85546875" style="85" customWidth="1"/>
    <col min="2573" max="2816" width="9.140625" style="85"/>
    <col min="2817" max="2817" width="15.5703125" style="85" customWidth="1"/>
    <col min="2818" max="2818" width="9.42578125" style="85" customWidth="1"/>
    <col min="2819" max="2819" width="17" style="85" customWidth="1"/>
    <col min="2820" max="2821" width="16.140625" style="85" customWidth="1"/>
    <col min="2822" max="2822" width="14.5703125" style="85" customWidth="1"/>
    <col min="2823" max="2823" width="12.42578125" style="85" customWidth="1"/>
    <col min="2824" max="2824" width="12.85546875" style="85" customWidth="1"/>
    <col min="2825" max="2825" width="10.7109375" style="85" customWidth="1"/>
    <col min="2826" max="2827" width="10.140625" style="85" customWidth="1"/>
    <col min="2828" max="2828" width="15.85546875" style="85" customWidth="1"/>
    <col min="2829" max="3072" width="9.140625" style="85"/>
    <col min="3073" max="3073" width="15.5703125" style="85" customWidth="1"/>
    <col min="3074" max="3074" width="9.42578125" style="85" customWidth="1"/>
    <col min="3075" max="3075" width="17" style="85" customWidth="1"/>
    <col min="3076" max="3077" width="16.140625" style="85" customWidth="1"/>
    <col min="3078" max="3078" width="14.5703125" style="85" customWidth="1"/>
    <col min="3079" max="3079" width="12.42578125" style="85" customWidth="1"/>
    <col min="3080" max="3080" width="12.85546875" style="85" customWidth="1"/>
    <col min="3081" max="3081" width="10.7109375" style="85" customWidth="1"/>
    <col min="3082" max="3083" width="10.140625" style="85" customWidth="1"/>
    <col min="3084" max="3084" width="15.85546875" style="85" customWidth="1"/>
    <col min="3085" max="3328" width="9.140625" style="85"/>
    <col min="3329" max="3329" width="15.5703125" style="85" customWidth="1"/>
    <col min="3330" max="3330" width="9.42578125" style="85" customWidth="1"/>
    <col min="3331" max="3331" width="17" style="85" customWidth="1"/>
    <col min="3332" max="3333" width="16.140625" style="85" customWidth="1"/>
    <col min="3334" max="3334" width="14.5703125" style="85" customWidth="1"/>
    <col min="3335" max="3335" width="12.42578125" style="85" customWidth="1"/>
    <col min="3336" max="3336" width="12.85546875" style="85" customWidth="1"/>
    <col min="3337" max="3337" width="10.7109375" style="85" customWidth="1"/>
    <col min="3338" max="3339" width="10.140625" style="85" customWidth="1"/>
    <col min="3340" max="3340" width="15.85546875" style="85" customWidth="1"/>
    <col min="3341" max="3584" width="9.140625" style="85"/>
    <col min="3585" max="3585" width="15.5703125" style="85" customWidth="1"/>
    <col min="3586" max="3586" width="9.42578125" style="85" customWidth="1"/>
    <col min="3587" max="3587" width="17" style="85" customWidth="1"/>
    <col min="3588" max="3589" width="16.140625" style="85" customWidth="1"/>
    <col min="3590" max="3590" width="14.5703125" style="85" customWidth="1"/>
    <col min="3591" max="3591" width="12.42578125" style="85" customWidth="1"/>
    <col min="3592" max="3592" width="12.85546875" style="85" customWidth="1"/>
    <col min="3593" max="3593" width="10.7109375" style="85" customWidth="1"/>
    <col min="3594" max="3595" width="10.140625" style="85" customWidth="1"/>
    <col min="3596" max="3596" width="15.85546875" style="85" customWidth="1"/>
    <col min="3597" max="3840" width="9.140625" style="85"/>
    <col min="3841" max="3841" width="15.5703125" style="85" customWidth="1"/>
    <col min="3842" max="3842" width="9.42578125" style="85" customWidth="1"/>
    <col min="3843" max="3843" width="17" style="85" customWidth="1"/>
    <col min="3844" max="3845" width="16.140625" style="85" customWidth="1"/>
    <col min="3846" max="3846" width="14.5703125" style="85" customWidth="1"/>
    <col min="3847" max="3847" width="12.42578125" style="85" customWidth="1"/>
    <col min="3848" max="3848" width="12.85546875" style="85" customWidth="1"/>
    <col min="3849" max="3849" width="10.7109375" style="85" customWidth="1"/>
    <col min="3850" max="3851" width="10.140625" style="85" customWidth="1"/>
    <col min="3852" max="3852" width="15.85546875" style="85" customWidth="1"/>
    <col min="3853" max="4096" width="9.140625" style="85"/>
    <col min="4097" max="4097" width="15.5703125" style="85" customWidth="1"/>
    <col min="4098" max="4098" width="9.42578125" style="85" customWidth="1"/>
    <col min="4099" max="4099" width="17" style="85" customWidth="1"/>
    <col min="4100" max="4101" width="16.140625" style="85" customWidth="1"/>
    <col min="4102" max="4102" width="14.5703125" style="85" customWidth="1"/>
    <col min="4103" max="4103" width="12.42578125" style="85" customWidth="1"/>
    <col min="4104" max="4104" width="12.85546875" style="85" customWidth="1"/>
    <col min="4105" max="4105" width="10.7109375" style="85" customWidth="1"/>
    <col min="4106" max="4107" width="10.140625" style="85" customWidth="1"/>
    <col min="4108" max="4108" width="15.85546875" style="85" customWidth="1"/>
    <col min="4109" max="4352" width="9.140625" style="85"/>
    <col min="4353" max="4353" width="15.5703125" style="85" customWidth="1"/>
    <col min="4354" max="4354" width="9.42578125" style="85" customWidth="1"/>
    <col min="4355" max="4355" width="17" style="85" customWidth="1"/>
    <col min="4356" max="4357" width="16.140625" style="85" customWidth="1"/>
    <col min="4358" max="4358" width="14.5703125" style="85" customWidth="1"/>
    <col min="4359" max="4359" width="12.42578125" style="85" customWidth="1"/>
    <col min="4360" max="4360" width="12.85546875" style="85" customWidth="1"/>
    <col min="4361" max="4361" width="10.7109375" style="85" customWidth="1"/>
    <col min="4362" max="4363" width="10.140625" style="85" customWidth="1"/>
    <col min="4364" max="4364" width="15.85546875" style="85" customWidth="1"/>
    <col min="4365" max="4608" width="9.140625" style="85"/>
    <col min="4609" max="4609" width="15.5703125" style="85" customWidth="1"/>
    <col min="4610" max="4610" width="9.42578125" style="85" customWidth="1"/>
    <col min="4611" max="4611" width="17" style="85" customWidth="1"/>
    <col min="4612" max="4613" width="16.140625" style="85" customWidth="1"/>
    <col min="4614" max="4614" width="14.5703125" style="85" customWidth="1"/>
    <col min="4615" max="4615" width="12.42578125" style="85" customWidth="1"/>
    <col min="4616" max="4616" width="12.85546875" style="85" customWidth="1"/>
    <col min="4617" max="4617" width="10.7109375" style="85" customWidth="1"/>
    <col min="4618" max="4619" width="10.140625" style="85" customWidth="1"/>
    <col min="4620" max="4620" width="15.85546875" style="85" customWidth="1"/>
    <col min="4621" max="4864" width="9.140625" style="85"/>
    <col min="4865" max="4865" width="15.5703125" style="85" customWidth="1"/>
    <col min="4866" max="4866" width="9.42578125" style="85" customWidth="1"/>
    <col min="4867" max="4867" width="17" style="85" customWidth="1"/>
    <col min="4868" max="4869" width="16.140625" style="85" customWidth="1"/>
    <col min="4870" max="4870" width="14.5703125" style="85" customWidth="1"/>
    <col min="4871" max="4871" width="12.42578125" style="85" customWidth="1"/>
    <col min="4872" max="4872" width="12.85546875" style="85" customWidth="1"/>
    <col min="4873" max="4873" width="10.7109375" style="85" customWidth="1"/>
    <col min="4874" max="4875" width="10.140625" style="85" customWidth="1"/>
    <col min="4876" max="4876" width="15.85546875" style="85" customWidth="1"/>
    <col min="4877" max="5120" width="9.140625" style="85"/>
    <col min="5121" max="5121" width="15.5703125" style="85" customWidth="1"/>
    <col min="5122" max="5122" width="9.42578125" style="85" customWidth="1"/>
    <col min="5123" max="5123" width="17" style="85" customWidth="1"/>
    <col min="5124" max="5125" width="16.140625" style="85" customWidth="1"/>
    <col min="5126" max="5126" width="14.5703125" style="85" customWidth="1"/>
    <col min="5127" max="5127" width="12.42578125" style="85" customWidth="1"/>
    <col min="5128" max="5128" width="12.85546875" style="85" customWidth="1"/>
    <col min="5129" max="5129" width="10.7109375" style="85" customWidth="1"/>
    <col min="5130" max="5131" width="10.140625" style="85" customWidth="1"/>
    <col min="5132" max="5132" width="15.85546875" style="85" customWidth="1"/>
    <col min="5133" max="5376" width="9.140625" style="85"/>
    <col min="5377" max="5377" width="15.5703125" style="85" customWidth="1"/>
    <col min="5378" max="5378" width="9.42578125" style="85" customWidth="1"/>
    <col min="5379" max="5379" width="17" style="85" customWidth="1"/>
    <col min="5380" max="5381" width="16.140625" style="85" customWidth="1"/>
    <col min="5382" max="5382" width="14.5703125" style="85" customWidth="1"/>
    <col min="5383" max="5383" width="12.42578125" style="85" customWidth="1"/>
    <col min="5384" max="5384" width="12.85546875" style="85" customWidth="1"/>
    <col min="5385" max="5385" width="10.7109375" style="85" customWidth="1"/>
    <col min="5386" max="5387" width="10.140625" style="85" customWidth="1"/>
    <col min="5388" max="5388" width="15.85546875" style="85" customWidth="1"/>
    <col min="5389" max="5632" width="9.140625" style="85"/>
    <col min="5633" max="5633" width="15.5703125" style="85" customWidth="1"/>
    <col min="5634" max="5634" width="9.42578125" style="85" customWidth="1"/>
    <col min="5635" max="5635" width="17" style="85" customWidth="1"/>
    <col min="5636" max="5637" width="16.140625" style="85" customWidth="1"/>
    <col min="5638" max="5638" width="14.5703125" style="85" customWidth="1"/>
    <col min="5639" max="5639" width="12.42578125" style="85" customWidth="1"/>
    <col min="5640" max="5640" width="12.85546875" style="85" customWidth="1"/>
    <col min="5641" max="5641" width="10.7109375" style="85" customWidth="1"/>
    <col min="5642" max="5643" width="10.140625" style="85" customWidth="1"/>
    <col min="5644" max="5644" width="15.85546875" style="85" customWidth="1"/>
    <col min="5645" max="5888" width="9.140625" style="85"/>
    <col min="5889" max="5889" width="15.5703125" style="85" customWidth="1"/>
    <col min="5890" max="5890" width="9.42578125" style="85" customWidth="1"/>
    <col min="5891" max="5891" width="17" style="85" customWidth="1"/>
    <col min="5892" max="5893" width="16.140625" style="85" customWidth="1"/>
    <col min="5894" max="5894" width="14.5703125" style="85" customWidth="1"/>
    <col min="5895" max="5895" width="12.42578125" style="85" customWidth="1"/>
    <col min="5896" max="5896" width="12.85546875" style="85" customWidth="1"/>
    <col min="5897" max="5897" width="10.7109375" style="85" customWidth="1"/>
    <col min="5898" max="5899" width="10.140625" style="85" customWidth="1"/>
    <col min="5900" max="5900" width="15.85546875" style="85" customWidth="1"/>
    <col min="5901" max="6144" width="9.140625" style="85"/>
    <col min="6145" max="6145" width="15.5703125" style="85" customWidth="1"/>
    <col min="6146" max="6146" width="9.42578125" style="85" customWidth="1"/>
    <col min="6147" max="6147" width="17" style="85" customWidth="1"/>
    <col min="6148" max="6149" width="16.140625" style="85" customWidth="1"/>
    <col min="6150" max="6150" width="14.5703125" style="85" customWidth="1"/>
    <col min="6151" max="6151" width="12.42578125" style="85" customWidth="1"/>
    <col min="6152" max="6152" width="12.85546875" style="85" customWidth="1"/>
    <col min="6153" max="6153" width="10.7109375" style="85" customWidth="1"/>
    <col min="6154" max="6155" width="10.140625" style="85" customWidth="1"/>
    <col min="6156" max="6156" width="15.85546875" style="85" customWidth="1"/>
    <col min="6157" max="6400" width="9.140625" style="85"/>
    <col min="6401" max="6401" width="15.5703125" style="85" customWidth="1"/>
    <col min="6402" max="6402" width="9.42578125" style="85" customWidth="1"/>
    <col min="6403" max="6403" width="17" style="85" customWidth="1"/>
    <col min="6404" max="6405" width="16.140625" style="85" customWidth="1"/>
    <col min="6406" max="6406" width="14.5703125" style="85" customWidth="1"/>
    <col min="6407" max="6407" width="12.42578125" style="85" customWidth="1"/>
    <col min="6408" max="6408" width="12.85546875" style="85" customWidth="1"/>
    <col min="6409" max="6409" width="10.7109375" style="85" customWidth="1"/>
    <col min="6410" max="6411" width="10.140625" style="85" customWidth="1"/>
    <col min="6412" max="6412" width="15.85546875" style="85" customWidth="1"/>
    <col min="6413" max="6656" width="9.140625" style="85"/>
    <col min="6657" max="6657" width="15.5703125" style="85" customWidth="1"/>
    <col min="6658" max="6658" width="9.42578125" style="85" customWidth="1"/>
    <col min="6659" max="6659" width="17" style="85" customWidth="1"/>
    <col min="6660" max="6661" width="16.140625" style="85" customWidth="1"/>
    <col min="6662" max="6662" width="14.5703125" style="85" customWidth="1"/>
    <col min="6663" max="6663" width="12.42578125" style="85" customWidth="1"/>
    <col min="6664" max="6664" width="12.85546875" style="85" customWidth="1"/>
    <col min="6665" max="6665" width="10.7109375" style="85" customWidth="1"/>
    <col min="6666" max="6667" width="10.140625" style="85" customWidth="1"/>
    <col min="6668" max="6668" width="15.85546875" style="85" customWidth="1"/>
    <col min="6669" max="6912" width="9.140625" style="85"/>
    <col min="6913" max="6913" width="15.5703125" style="85" customWidth="1"/>
    <col min="6914" max="6914" width="9.42578125" style="85" customWidth="1"/>
    <col min="6915" max="6915" width="17" style="85" customWidth="1"/>
    <col min="6916" max="6917" width="16.140625" style="85" customWidth="1"/>
    <col min="6918" max="6918" width="14.5703125" style="85" customWidth="1"/>
    <col min="6919" max="6919" width="12.42578125" style="85" customWidth="1"/>
    <col min="6920" max="6920" width="12.85546875" style="85" customWidth="1"/>
    <col min="6921" max="6921" width="10.7109375" style="85" customWidth="1"/>
    <col min="6922" max="6923" width="10.140625" style="85" customWidth="1"/>
    <col min="6924" max="6924" width="15.85546875" style="85" customWidth="1"/>
    <col min="6925" max="7168" width="9.140625" style="85"/>
    <col min="7169" max="7169" width="15.5703125" style="85" customWidth="1"/>
    <col min="7170" max="7170" width="9.42578125" style="85" customWidth="1"/>
    <col min="7171" max="7171" width="17" style="85" customWidth="1"/>
    <col min="7172" max="7173" width="16.140625" style="85" customWidth="1"/>
    <col min="7174" max="7174" width="14.5703125" style="85" customWidth="1"/>
    <col min="7175" max="7175" width="12.42578125" style="85" customWidth="1"/>
    <col min="7176" max="7176" width="12.85546875" style="85" customWidth="1"/>
    <col min="7177" max="7177" width="10.7109375" style="85" customWidth="1"/>
    <col min="7178" max="7179" width="10.140625" style="85" customWidth="1"/>
    <col min="7180" max="7180" width="15.85546875" style="85" customWidth="1"/>
    <col min="7181" max="7424" width="9.140625" style="85"/>
    <col min="7425" max="7425" width="15.5703125" style="85" customWidth="1"/>
    <col min="7426" max="7426" width="9.42578125" style="85" customWidth="1"/>
    <col min="7427" max="7427" width="17" style="85" customWidth="1"/>
    <col min="7428" max="7429" width="16.140625" style="85" customWidth="1"/>
    <col min="7430" max="7430" width="14.5703125" style="85" customWidth="1"/>
    <col min="7431" max="7431" width="12.42578125" style="85" customWidth="1"/>
    <col min="7432" max="7432" width="12.85546875" style="85" customWidth="1"/>
    <col min="7433" max="7433" width="10.7109375" style="85" customWidth="1"/>
    <col min="7434" max="7435" width="10.140625" style="85" customWidth="1"/>
    <col min="7436" max="7436" width="15.85546875" style="85" customWidth="1"/>
    <col min="7437" max="7680" width="9.140625" style="85"/>
    <col min="7681" max="7681" width="15.5703125" style="85" customWidth="1"/>
    <col min="7682" max="7682" width="9.42578125" style="85" customWidth="1"/>
    <col min="7683" max="7683" width="17" style="85" customWidth="1"/>
    <col min="7684" max="7685" width="16.140625" style="85" customWidth="1"/>
    <col min="7686" max="7686" width="14.5703125" style="85" customWidth="1"/>
    <col min="7687" max="7687" width="12.42578125" style="85" customWidth="1"/>
    <col min="7688" max="7688" width="12.85546875" style="85" customWidth="1"/>
    <col min="7689" max="7689" width="10.7109375" style="85" customWidth="1"/>
    <col min="7690" max="7691" width="10.140625" style="85" customWidth="1"/>
    <col min="7692" max="7692" width="15.85546875" style="85" customWidth="1"/>
    <col min="7693" max="7936" width="9.140625" style="85"/>
    <col min="7937" max="7937" width="15.5703125" style="85" customWidth="1"/>
    <col min="7938" max="7938" width="9.42578125" style="85" customWidth="1"/>
    <col min="7939" max="7939" width="17" style="85" customWidth="1"/>
    <col min="7940" max="7941" width="16.140625" style="85" customWidth="1"/>
    <col min="7942" max="7942" width="14.5703125" style="85" customWidth="1"/>
    <col min="7943" max="7943" width="12.42578125" style="85" customWidth="1"/>
    <col min="7944" max="7944" width="12.85546875" style="85" customWidth="1"/>
    <col min="7945" max="7945" width="10.7109375" style="85" customWidth="1"/>
    <col min="7946" max="7947" width="10.140625" style="85" customWidth="1"/>
    <col min="7948" max="7948" width="15.85546875" style="85" customWidth="1"/>
    <col min="7949" max="8192" width="9.140625" style="85"/>
    <col min="8193" max="8193" width="15.5703125" style="85" customWidth="1"/>
    <col min="8194" max="8194" width="9.42578125" style="85" customWidth="1"/>
    <col min="8195" max="8195" width="17" style="85" customWidth="1"/>
    <col min="8196" max="8197" width="16.140625" style="85" customWidth="1"/>
    <col min="8198" max="8198" width="14.5703125" style="85" customWidth="1"/>
    <col min="8199" max="8199" width="12.42578125" style="85" customWidth="1"/>
    <col min="8200" max="8200" width="12.85546875" style="85" customWidth="1"/>
    <col min="8201" max="8201" width="10.7109375" style="85" customWidth="1"/>
    <col min="8202" max="8203" width="10.140625" style="85" customWidth="1"/>
    <col min="8204" max="8204" width="15.85546875" style="85" customWidth="1"/>
    <col min="8205" max="8448" width="9.140625" style="85"/>
    <col min="8449" max="8449" width="15.5703125" style="85" customWidth="1"/>
    <col min="8450" max="8450" width="9.42578125" style="85" customWidth="1"/>
    <col min="8451" max="8451" width="17" style="85" customWidth="1"/>
    <col min="8452" max="8453" width="16.140625" style="85" customWidth="1"/>
    <col min="8454" max="8454" width="14.5703125" style="85" customWidth="1"/>
    <col min="8455" max="8455" width="12.42578125" style="85" customWidth="1"/>
    <col min="8456" max="8456" width="12.85546875" style="85" customWidth="1"/>
    <col min="8457" max="8457" width="10.7109375" style="85" customWidth="1"/>
    <col min="8458" max="8459" width="10.140625" style="85" customWidth="1"/>
    <col min="8460" max="8460" width="15.85546875" style="85" customWidth="1"/>
    <col min="8461" max="8704" width="9.140625" style="85"/>
    <col min="8705" max="8705" width="15.5703125" style="85" customWidth="1"/>
    <col min="8706" max="8706" width="9.42578125" style="85" customWidth="1"/>
    <col min="8707" max="8707" width="17" style="85" customWidth="1"/>
    <col min="8708" max="8709" width="16.140625" style="85" customWidth="1"/>
    <col min="8710" max="8710" width="14.5703125" style="85" customWidth="1"/>
    <col min="8711" max="8711" width="12.42578125" style="85" customWidth="1"/>
    <col min="8712" max="8712" width="12.85546875" style="85" customWidth="1"/>
    <col min="8713" max="8713" width="10.7109375" style="85" customWidth="1"/>
    <col min="8714" max="8715" width="10.140625" style="85" customWidth="1"/>
    <col min="8716" max="8716" width="15.85546875" style="85" customWidth="1"/>
    <col min="8717" max="8960" width="9.140625" style="85"/>
    <col min="8961" max="8961" width="15.5703125" style="85" customWidth="1"/>
    <col min="8962" max="8962" width="9.42578125" style="85" customWidth="1"/>
    <col min="8963" max="8963" width="17" style="85" customWidth="1"/>
    <col min="8964" max="8965" width="16.140625" style="85" customWidth="1"/>
    <col min="8966" max="8966" width="14.5703125" style="85" customWidth="1"/>
    <col min="8967" max="8967" width="12.42578125" style="85" customWidth="1"/>
    <col min="8968" max="8968" width="12.85546875" style="85" customWidth="1"/>
    <col min="8969" max="8969" width="10.7109375" style="85" customWidth="1"/>
    <col min="8970" max="8971" width="10.140625" style="85" customWidth="1"/>
    <col min="8972" max="8972" width="15.85546875" style="85" customWidth="1"/>
    <col min="8973" max="9216" width="9.140625" style="85"/>
    <col min="9217" max="9217" width="15.5703125" style="85" customWidth="1"/>
    <col min="9218" max="9218" width="9.42578125" style="85" customWidth="1"/>
    <col min="9219" max="9219" width="17" style="85" customWidth="1"/>
    <col min="9220" max="9221" width="16.140625" style="85" customWidth="1"/>
    <col min="9222" max="9222" width="14.5703125" style="85" customWidth="1"/>
    <col min="9223" max="9223" width="12.42578125" style="85" customWidth="1"/>
    <col min="9224" max="9224" width="12.85546875" style="85" customWidth="1"/>
    <col min="9225" max="9225" width="10.7109375" style="85" customWidth="1"/>
    <col min="9226" max="9227" width="10.140625" style="85" customWidth="1"/>
    <col min="9228" max="9228" width="15.85546875" style="85" customWidth="1"/>
    <col min="9229" max="9472" width="9.140625" style="85"/>
    <col min="9473" max="9473" width="15.5703125" style="85" customWidth="1"/>
    <col min="9474" max="9474" width="9.42578125" style="85" customWidth="1"/>
    <col min="9475" max="9475" width="17" style="85" customWidth="1"/>
    <col min="9476" max="9477" width="16.140625" style="85" customWidth="1"/>
    <col min="9478" max="9478" width="14.5703125" style="85" customWidth="1"/>
    <col min="9479" max="9479" width="12.42578125" style="85" customWidth="1"/>
    <col min="9480" max="9480" width="12.85546875" style="85" customWidth="1"/>
    <col min="9481" max="9481" width="10.7109375" style="85" customWidth="1"/>
    <col min="9482" max="9483" width="10.140625" style="85" customWidth="1"/>
    <col min="9484" max="9484" width="15.85546875" style="85" customWidth="1"/>
    <col min="9485" max="9728" width="9.140625" style="85"/>
    <col min="9729" max="9729" width="15.5703125" style="85" customWidth="1"/>
    <col min="9730" max="9730" width="9.42578125" style="85" customWidth="1"/>
    <col min="9731" max="9731" width="17" style="85" customWidth="1"/>
    <col min="9732" max="9733" width="16.140625" style="85" customWidth="1"/>
    <col min="9734" max="9734" width="14.5703125" style="85" customWidth="1"/>
    <col min="9735" max="9735" width="12.42578125" style="85" customWidth="1"/>
    <col min="9736" max="9736" width="12.85546875" style="85" customWidth="1"/>
    <col min="9737" max="9737" width="10.7109375" style="85" customWidth="1"/>
    <col min="9738" max="9739" width="10.140625" style="85" customWidth="1"/>
    <col min="9740" max="9740" width="15.85546875" style="85" customWidth="1"/>
    <col min="9741" max="9984" width="9.140625" style="85"/>
    <col min="9985" max="9985" width="15.5703125" style="85" customWidth="1"/>
    <col min="9986" max="9986" width="9.42578125" style="85" customWidth="1"/>
    <col min="9987" max="9987" width="17" style="85" customWidth="1"/>
    <col min="9988" max="9989" width="16.140625" style="85" customWidth="1"/>
    <col min="9990" max="9990" width="14.5703125" style="85" customWidth="1"/>
    <col min="9991" max="9991" width="12.42578125" style="85" customWidth="1"/>
    <col min="9992" max="9992" width="12.85546875" style="85" customWidth="1"/>
    <col min="9993" max="9993" width="10.7109375" style="85" customWidth="1"/>
    <col min="9994" max="9995" width="10.140625" style="85" customWidth="1"/>
    <col min="9996" max="9996" width="15.85546875" style="85" customWidth="1"/>
    <col min="9997" max="10240" width="9.140625" style="85"/>
    <col min="10241" max="10241" width="15.5703125" style="85" customWidth="1"/>
    <col min="10242" max="10242" width="9.42578125" style="85" customWidth="1"/>
    <col min="10243" max="10243" width="17" style="85" customWidth="1"/>
    <col min="10244" max="10245" width="16.140625" style="85" customWidth="1"/>
    <col min="10246" max="10246" width="14.5703125" style="85" customWidth="1"/>
    <col min="10247" max="10247" width="12.42578125" style="85" customWidth="1"/>
    <col min="10248" max="10248" width="12.85546875" style="85" customWidth="1"/>
    <col min="10249" max="10249" width="10.7109375" style="85" customWidth="1"/>
    <col min="10250" max="10251" width="10.140625" style="85" customWidth="1"/>
    <col min="10252" max="10252" width="15.85546875" style="85" customWidth="1"/>
    <col min="10253" max="10496" width="9.140625" style="85"/>
    <col min="10497" max="10497" width="15.5703125" style="85" customWidth="1"/>
    <col min="10498" max="10498" width="9.42578125" style="85" customWidth="1"/>
    <col min="10499" max="10499" width="17" style="85" customWidth="1"/>
    <col min="10500" max="10501" width="16.140625" style="85" customWidth="1"/>
    <col min="10502" max="10502" width="14.5703125" style="85" customWidth="1"/>
    <col min="10503" max="10503" width="12.42578125" style="85" customWidth="1"/>
    <col min="10504" max="10504" width="12.85546875" style="85" customWidth="1"/>
    <col min="10505" max="10505" width="10.7109375" style="85" customWidth="1"/>
    <col min="10506" max="10507" width="10.140625" style="85" customWidth="1"/>
    <col min="10508" max="10508" width="15.85546875" style="85" customWidth="1"/>
    <col min="10509" max="10752" width="9.140625" style="85"/>
    <col min="10753" max="10753" width="15.5703125" style="85" customWidth="1"/>
    <col min="10754" max="10754" width="9.42578125" style="85" customWidth="1"/>
    <col min="10755" max="10755" width="17" style="85" customWidth="1"/>
    <col min="10756" max="10757" width="16.140625" style="85" customWidth="1"/>
    <col min="10758" max="10758" width="14.5703125" style="85" customWidth="1"/>
    <col min="10759" max="10759" width="12.42578125" style="85" customWidth="1"/>
    <col min="10760" max="10760" width="12.85546875" style="85" customWidth="1"/>
    <col min="10761" max="10761" width="10.7109375" style="85" customWidth="1"/>
    <col min="10762" max="10763" width="10.140625" style="85" customWidth="1"/>
    <col min="10764" max="10764" width="15.85546875" style="85" customWidth="1"/>
    <col min="10765" max="11008" width="9.140625" style="85"/>
    <col min="11009" max="11009" width="15.5703125" style="85" customWidth="1"/>
    <col min="11010" max="11010" width="9.42578125" style="85" customWidth="1"/>
    <col min="11011" max="11011" width="17" style="85" customWidth="1"/>
    <col min="11012" max="11013" width="16.140625" style="85" customWidth="1"/>
    <col min="11014" max="11014" width="14.5703125" style="85" customWidth="1"/>
    <col min="11015" max="11015" width="12.42578125" style="85" customWidth="1"/>
    <col min="11016" max="11016" width="12.85546875" style="85" customWidth="1"/>
    <col min="11017" max="11017" width="10.7109375" style="85" customWidth="1"/>
    <col min="11018" max="11019" width="10.140625" style="85" customWidth="1"/>
    <col min="11020" max="11020" width="15.85546875" style="85" customWidth="1"/>
    <col min="11021" max="11264" width="9.140625" style="85"/>
    <col min="11265" max="11265" width="15.5703125" style="85" customWidth="1"/>
    <col min="11266" max="11266" width="9.42578125" style="85" customWidth="1"/>
    <col min="11267" max="11267" width="17" style="85" customWidth="1"/>
    <col min="11268" max="11269" width="16.140625" style="85" customWidth="1"/>
    <col min="11270" max="11270" width="14.5703125" style="85" customWidth="1"/>
    <col min="11271" max="11271" width="12.42578125" style="85" customWidth="1"/>
    <col min="11272" max="11272" width="12.85546875" style="85" customWidth="1"/>
    <col min="11273" max="11273" width="10.7109375" style="85" customWidth="1"/>
    <col min="11274" max="11275" width="10.140625" style="85" customWidth="1"/>
    <col min="11276" max="11276" width="15.85546875" style="85" customWidth="1"/>
    <col min="11277" max="11520" width="9.140625" style="85"/>
    <col min="11521" max="11521" width="15.5703125" style="85" customWidth="1"/>
    <col min="11522" max="11522" width="9.42578125" style="85" customWidth="1"/>
    <col min="11523" max="11523" width="17" style="85" customWidth="1"/>
    <col min="11524" max="11525" width="16.140625" style="85" customWidth="1"/>
    <col min="11526" max="11526" width="14.5703125" style="85" customWidth="1"/>
    <col min="11527" max="11527" width="12.42578125" style="85" customWidth="1"/>
    <col min="11528" max="11528" width="12.85546875" style="85" customWidth="1"/>
    <col min="11529" max="11529" width="10.7109375" style="85" customWidth="1"/>
    <col min="11530" max="11531" width="10.140625" style="85" customWidth="1"/>
    <col min="11532" max="11532" width="15.85546875" style="85" customWidth="1"/>
    <col min="11533" max="11776" width="9.140625" style="85"/>
    <col min="11777" max="11777" width="15.5703125" style="85" customWidth="1"/>
    <col min="11778" max="11778" width="9.42578125" style="85" customWidth="1"/>
    <col min="11779" max="11779" width="17" style="85" customWidth="1"/>
    <col min="11780" max="11781" width="16.140625" style="85" customWidth="1"/>
    <col min="11782" max="11782" width="14.5703125" style="85" customWidth="1"/>
    <col min="11783" max="11783" width="12.42578125" style="85" customWidth="1"/>
    <col min="11784" max="11784" width="12.85546875" style="85" customWidth="1"/>
    <col min="11785" max="11785" width="10.7109375" style="85" customWidth="1"/>
    <col min="11786" max="11787" width="10.140625" style="85" customWidth="1"/>
    <col min="11788" max="11788" width="15.85546875" style="85" customWidth="1"/>
    <col min="11789" max="12032" width="9.140625" style="85"/>
    <col min="12033" max="12033" width="15.5703125" style="85" customWidth="1"/>
    <col min="12034" max="12034" width="9.42578125" style="85" customWidth="1"/>
    <col min="12035" max="12035" width="17" style="85" customWidth="1"/>
    <col min="12036" max="12037" width="16.140625" style="85" customWidth="1"/>
    <col min="12038" max="12038" width="14.5703125" style="85" customWidth="1"/>
    <col min="12039" max="12039" width="12.42578125" style="85" customWidth="1"/>
    <col min="12040" max="12040" width="12.85546875" style="85" customWidth="1"/>
    <col min="12041" max="12041" width="10.7109375" style="85" customWidth="1"/>
    <col min="12042" max="12043" width="10.140625" style="85" customWidth="1"/>
    <col min="12044" max="12044" width="15.85546875" style="85" customWidth="1"/>
    <col min="12045" max="12288" width="9.140625" style="85"/>
    <col min="12289" max="12289" width="15.5703125" style="85" customWidth="1"/>
    <col min="12290" max="12290" width="9.42578125" style="85" customWidth="1"/>
    <col min="12291" max="12291" width="17" style="85" customWidth="1"/>
    <col min="12292" max="12293" width="16.140625" style="85" customWidth="1"/>
    <col min="12294" max="12294" width="14.5703125" style="85" customWidth="1"/>
    <col min="12295" max="12295" width="12.42578125" style="85" customWidth="1"/>
    <col min="12296" max="12296" width="12.85546875" style="85" customWidth="1"/>
    <col min="12297" max="12297" width="10.7109375" style="85" customWidth="1"/>
    <col min="12298" max="12299" width="10.140625" style="85" customWidth="1"/>
    <col min="12300" max="12300" width="15.85546875" style="85" customWidth="1"/>
    <col min="12301" max="12544" width="9.140625" style="85"/>
    <col min="12545" max="12545" width="15.5703125" style="85" customWidth="1"/>
    <col min="12546" max="12546" width="9.42578125" style="85" customWidth="1"/>
    <col min="12547" max="12547" width="17" style="85" customWidth="1"/>
    <col min="12548" max="12549" width="16.140625" style="85" customWidth="1"/>
    <col min="12550" max="12550" width="14.5703125" style="85" customWidth="1"/>
    <col min="12551" max="12551" width="12.42578125" style="85" customWidth="1"/>
    <col min="12552" max="12552" width="12.85546875" style="85" customWidth="1"/>
    <col min="12553" max="12553" width="10.7109375" style="85" customWidth="1"/>
    <col min="12554" max="12555" width="10.140625" style="85" customWidth="1"/>
    <col min="12556" max="12556" width="15.85546875" style="85" customWidth="1"/>
    <col min="12557" max="12800" width="9.140625" style="85"/>
    <col min="12801" max="12801" width="15.5703125" style="85" customWidth="1"/>
    <col min="12802" max="12802" width="9.42578125" style="85" customWidth="1"/>
    <col min="12803" max="12803" width="17" style="85" customWidth="1"/>
    <col min="12804" max="12805" width="16.140625" style="85" customWidth="1"/>
    <col min="12806" max="12806" width="14.5703125" style="85" customWidth="1"/>
    <col min="12807" max="12807" width="12.42578125" style="85" customWidth="1"/>
    <col min="12808" max="12808" width="12.85546875" style="85" customWidth="1"/>
    <col min="12809" max="12809" width="10.7109375" style="85" customWidth="1"/>
    <col min="12810" max="12811" width="10.140625" style="85" customWidth="1"/>
    <col min="12812" max="12812" width="15.85546875" style="85" customWidth="1"/>
    <col min="12813" max="13056" width="9.140625" style="85"/>
    <col min="13057" max="13057" width="15.5703125" style="85" customWidth="1"/>
    <col min="13058" max="13058" width="9.42578125" style="85" customWidth="1"/>
    <col min="13059" max="13059" width="17" style="85" customWidth="1"/>
    <col min="13060" max="13061" width="16.140625" style="85" customWidth="1"/>
    <col min="13062" max="13062" width="14.5703125" style="85" customWidth="1"/>
    <col min="13063" max="13063" width="12.42578125" style="85" customWidth="1"/>
    <col min="13064" max="13064" width="12.85546875" style="85" customWidth="1"/>
    <col min="13065" max="13065" width="10.7109375" style="85" customWidth="1"/>
    <col min="13066" max="13067" width="10.140625" style="85" customWidth="1"/>
    <col min="13068" max="13068" width="15.85546875" style="85" customWidth="1"/>
    <col min="13069" max="13312" width="9.140625" style="85"/>
    <col min="13313" max="13313" width="15.5703125" style="85" customWidth="1"/>
    <col min="13314" max="13314" width="9.42578125" style="85" customWidth="1"/>
    <col min="13315" max="13315" width="17" style="85" customWidth="1"/>
    <col min="13316" max="13317" width="16.140625" style="85" customWidth="1"/>
    <col min="13318" max="13318" width="14.5703125" style="85" customWidth="1"/>
    <col min="13319" max="13319" width="12.42578125" style="85" customWidth="1"/>
    <col min="13320" max="13320" width="12.85546875" style="85" customWidth="1"/>
    <col min="13321" max="13321" width="10.7109375" style="85" customWidth="1"/>
    <col min="13322" max="13323" width="10.140625" style="85" customWidth="1"/>
    <col min="13324" max="13324" width="15.85546875" style="85" customWidth="1"/>
    <col min="13325" max="13568" width="9.140625" style="85"/>
    <col min="13569" max="13569" width="15.5703125" style="85" customWidth="1"/>
    <col min="13570" max="13570" width="9.42578125" style="85" customWidth="1"/>
    <col min="13571" max="13571" width="17" style="85" customWidth="1"/>
    <col min="13572" max="13573" width="16.140625" style="85" customWidth="1"/>
    <col min="13574" max="13574" width="14.5703125" style="85" customWidth="1"/>
    <col min="13575" max="13575" width="12.42578125" style="85" customWidth="1"/>
    <col min="13576" max="13576" width="12.85546875" style="85" customWidth="1"/>
    <col min="13577" max="13577" width="10.7109375" style="85" customWidth="1"/>
    <col min="13578" max="13579" width="10.140625" style="85" customWidth="1"/>
    <col min="13580" max="13580" width="15.85546875" style="85" customWidth="1"/>
    <col min="13581" max="13824" width="9.140625" style="85"/>
    <col min="13825" max="13825" width="15.5703125" style="85" customWidth="1"/>
    <col min="13826" max="13826" width="9.42578125" style="85" customWidth="1"/>
    <col min="13827" max="13827" width="17" style="85" customWidth="1"/>
    <col min="13828" max="13829" width="16.140625" style="85" customWidth="1"/>
    <col min="13830" max="13830" width="14.5703125" style="85" customWidth="1"/>
    <col min="13831" max="13831" width="12.42578125" style="85" customWidth="1"/>
    <col min="13832" max="13832" width="12.85546875" style="85" customWidth="1"/>
    <col min="13833" max="13833" width="10.7109375" style="85" customWidth="1"/>
    <col min="13834" max="13835" width="10.140625" style="85" customWidth="1"/>
    <col min="13836" max="13836" width="15.85546875" style="85" customWidth="1"/>
    <col min="13837" max="14080" width="9.140625" style="85"/>
    <col min="14081" max="14081" width="15.5703125" style="85" customWidth="1"/>
    <col min="14082" max="14082" width="9.42578125" style="85" customWidth="1"/>
    <col min="14083" max="14083" width="17" style="85" customWidth="1"/>
    <col min="14084" max="14085" width="16.140625" style="85" customWidth="1"/>
    <col min="14086" max="14086" width="14.5703125" style="85" customWidth="1"/>
    <col min="14087" max="14087" width="12.42578125" style="85" customWidth="1"/>
    <col min="14088" max="14088" width="12.85546875" style="85" customWidth="1"/>
    <col min="14089" max="14089" width="10.7109375" style="85" customWidth="1"/>
    <col min="14090" max="14091" width="10.140625" style="85" customWidth="1"/>
    <col min="14092" max="14092" width="15.85546875" style="85" customWidth="1"/>
    <col min="14093" max="14336" width="9.140625" style="85"/>
    <col min="14337" max="14337" width="15.5703125" style="85" customWidth="1"/>
    <col min="14338" max="14338" width="9.42578125" style="85" customWidth="1"/>
    <col min="14339" max="14339" width="17" style="85" customWidth="1"/>
    <col min="14340" max="14341" width="16.140625" style="85" customWidth="1"/>
    <col min="14342" max="14342" width="14.5703125" style="85" customWidth="1"/>
    <col min="14343" max="14343" width="12.42578125" style="85" customWidth="1"/>
    <col min="14344" max="14344" width="12.85546875" style="85" customWidth="1"/>
    <col min="14345" max="14345" width="10.7109375" style="85" customWidth="1"/>
    <col min="14346" max="14347" width="10.140625" style="85" customWidth="1"/>
    <col min="14348" max="14348" width="15.85546875" style="85" customWidth="1"/>
    <col min="14349" max="14592" width="9.140625" style="85"/>
    <col min="14593" max="14593" width="15.5703125" style="85" customWidth="1"/>
    <col min="14594" max="14594" width="9.42578125" style="85" customWidth="1"/>
    <col min="14595" max="14595" width="17" style="85" customWidth="1"/>
    <col min="14596" max="14597" width="16.140625" style="85" customWidth="1"/>
    <col min="14598" max="14598" width="14.5703125" style="85" customWidth="1"/>
    <col min="14599" max="14599" width="12.42578125" style="85" customWidth="1"/>
    <col min="14600" max="14600" width="12.85546875" style="85" customWidth="1"/>
    <col min="14601" max="14601" width="10.7109375" style="85" customWidth="1"/>
    <col min="14602" max="14603" width="10.140625" style="85" customWidth="1"/>
    <col min="14604" max="14604" width="15.85546875" style="85" customWidth="1"/>
    <col min="14605" max="14848" width="9.140625" style="85"/>
    <col min="14849" max="14849" width="15.5703125" style="85" customWidth="1"/>
    <col min="14850" max="14850" width="9.42578125" style="85" customWidth="1"/>
    <col min="14851" max="14851" width="17" style="85" customWidth="1"/>
    <col min="14852" max="14853" width="16.140625" style="85" customWidth="1"/>
    <col min="14854" max="14854" width="14.5703125" style="85" customWidth="1"/>
    <col min="14855" max="14855" width="12.42578125" style="85" customWidth="1"/>
    <col min="14856" max="14856" width="12.85546875" style="85" customWidth="1"/>
    <col min="14857" max="14857" width="10.7109375" style="85" customWidth="1"/>
    <col min="14858" max="14859" width="10.140625" style="85" customWidth="1"/>
    <col min="14860" max="14860" width="15.85546875" style="85" customWidth="1"/>
    <col min="14861" max="15104" width="9.140625" style="85"/>
    <col min="15105" max="15105" width="15.5703125" style="85" customWidth="1"/>
    <col min="15106" max="15106" width="9.42578125" style="85" customWidth="1"/>
    <col min="15107" max="15107" width="17" style="85" customWidth="1"/>
    <col min="15108" max="15109" width="16.140625" style="85" customWidth="1"/>
    <col min="15110" max="15110" width="14.5703125" style="85" customWidth="1"/>
    <col min="15111" max="15111" width="12.42578125" style="85" customWidth="1"/>
    <col min="15112" max="15112" width="12.85546875" style="85" customWidth="1"/>
    <col min="15113" max="15113" width="10.7109375" style="85" customWidth="1"/>
    <col min="15114" max="15115" width="10.140625" style="85" customWidth="1"/>
    <col min="15116" max="15116" width="15.85546875" style="85" customWidth="1"/>
    <col min="15117" max="15360" width="9.140625" style="85"/>
    <col min="15361" max="15361" width="15.5703125" style="85" customWidth="1"/>
    <col min="15362" max="15362" width="9.42578125" style="85" customWidth="1"/>
    <col min="15363" max="15363" width="17" style="85" customWidth="1"/>
    <col min="15364" max="15365" width="16.140625" style="85" customWidth="1"/>
    <col min="15366" max="15366" width="14.5703125" style="85" customWidth="1"/>
    <col min="15367" max="15367" width="12.42578125" style="85" customWidth="1"/>
    <col min="15368" max="15368" width="12.85546875" style="85" customWidth="1"/>
    <col min="15369" max="15369" width="10.7109375" style="85" customWidth="1"/>
    <col min="15370" max="15371" width="10.140625" style="85" customWidth="1"/>
    <col min="15372" max="15372" width="15.85546875" style="85" customWidth="1"/>
    <col min="15373" max="15616" width="9.140625" style="85"/>
    <col min="15617" max="15617" width="15.5703125" style="85" customWidth="1"/>
    <col min="15618" max="15618" width="9.42578125" style="85" customWidth="1"/>
    <col min="15619" max="15619" width="17" style="85" customWidth="1"/>
    <col min="15620" max="15621" width="16.140625" style="85" customWidth="1"/>
    <col min="15622" max="15622" width="14.5703125" style="85" customWidth="1"/>
    <col min="15623" max="15623" width="12.42578125" style="85" customWidth="1"/>
    <col min="15624" max="15624" width="12.85546875" style="85" customWidth="1"/>
    <col min="15625" max="15625" width="10.7109375" style="85" customWidth="1"/>
    <col min="15626" max="15627" width="10.140625" style="85" customWidth="1"/>
    <col min="15628" max="15628" width="15.85546875" style="85" customWidth="1"/>
    <col min="15629" max="15872" width="9.140625" style="85"/>
    <col min="15873" max="15873" width="15.5703125" style="85" customWidth="1"/>
    <col min="15874" max="15874" width="9.42578125" style="85" customWidth="1"/>
    <col min="15875" max="15875" width="17" style="85" customWidth="1"/>
    <col min="15876" max="15877" width="16.140625" style="85" customWidth="1"/>
    <col min="15878" max="15878" width="14.5703125" style="85" customWidth="1"/>
    <col min="15879" max="15879" width="12.42578125" style="85" customWidth="1"/>
    <col min="15880" max="15880" width="12.85546875" style="85" customWidth="1"/>
    <col min="15881" max="15881" width="10.7109375" style="85" customWidth="1"/>
    <col min="15882" max="15883" width="10.140625" style="85" customWidth="1"/>
    <col min="15884" max="15884" width="15.85546875" style="85" customWidth="1"/>
    <col min="15885" max="16128" width="9.140625" style="85"/>
    <col min="16129" max="16129" width="15.5703125" style="85" customWidth="1"/>
    <col min="16130" max="16130" width="9.42578125" style="85" customWidth="1"/>
    <col min="16131" max="16131" width="17" style="85" customWidth="1"/>
    <col min="16132" max="16133" width="16.140625" style="85" customWidth="1"/>
    <col min="16134" max="16134" width="14.5703125" style="85" customWidth="1"/>
    <col min="16135" max="16135" width="12.42578125" style="85" customWidth="1"/>
    <col min="16136" max="16136" width="12.85546875" style="85" customWidth="1"/>
    <col min="16137" max="16137" width="10.7109375" style="85" customWidth="1"/>
    <col min="16138" max="16139" width="10.140625" style="85" customWidth="1"/>
    <col min="16140" max="16140" width="15.85546875" style="85" customWidth="1"/>
    <col min="16141" max="16384" width="9.140625" style="85"/>
  </cols>
  <sheetData>
    <row r="1" spans="1:12" ht="30.75" customHeight="1" thickBot="1" x14ac:dyDescent="0.25">
      <c r="A1" s="238" t="s">
        <v>77</v>
      </c>
      <c r="B1" s="238"/>
      <c r="C1" s="238"/>
      <c r="D1" s="238"/>
      <c r="E1" s="238"/>
      <c r="F1" s="238"/>
      <c r="G1" s="238"/>
    </row>
    <row r="2" spans="1:12" s="91" customFormat="1" ht="50.25" customHeight="1" x14ac:dyDescent="0.2">
      <c r="A2" s="86" t="s">
        <v>78</v>
      </c>
      <c r="B2" s="87" t="s">
        <v>79</v>
      </c>
      <c r="C2" s="88" t="s">
        <v>80</v>
      </c>
      <c r="D2" s="88" t="s">
        <v>81</v>
      </c>
      <c r="E2" s="88"/>
      <c r="F2" s="88" t="s">
        <v>82</v>
      </c>
      <c r="G2" s="88" t="s">
        <v>83</v>
      </c>
      <c r="H2" s="88" t="s">
        <v>84</v>
      </c>
      <c r="I2" s="88" t="s">
        <v>85</v>
      </c>
      <c r="J2" s="88" t="s">
        <v>86</v>
      </c>
      <c r="K2" s="89" t="s">
        <v>87</v>
      </c>
      <c r="L2" s="90" t="s">
        <v>88</v>
      </c>
    </row>
    <row r="3" spans="1:12" x14ac:dyDescent="0.2">
      <c r="A3" s="92">
        <v>630</v>
      </c>
      <c r="B3" s="93">
        <v>900</v>
      </c>
      <c r="C3" s="94">
        <f t="shared" ref="C3:C14" si="0">A3*2/3*3.14</f>
        <v>1318.8</v>
      </c>
      <c r="D3" s="94">
        <f t="shared" ref="D3:D14" si="1">A3*3.14</f>
        <v>1978.2</v>
      </c>
      <c r="E3" s="94"/>
      <c r="F3" s="94">
        <f t="shared" ref="F3:F14" si="2">((2*3.14*(B3/2))/4)+400</f>
        <v>1106.5</v>
      </c>
      <c r="G3" s="94">
        <f t="shared" ref="G3:G14" si="3">((2*3.14*(B3+(A3/2)/2))/4)+400</f>
        <v>2060.2750000000001</v>
      </c>
      <c r="H3" s="94">
        <f t="shared" ref="H3:H14" si="4">((F3*2+G3)/3)</f>
        <v>1424.425</v>
      </c>
      <c r="I3" s="95">
        <v>0</v>
      </c>
      <c r="J3" s="96">
        <f t="shared" ref="J3:J14" si="5">C3*H3/10000</f>
        <v>187.85316900000001</v>
      </c>
      <c r="K3" s="97">
        <f t="shared" ref="K3:K14" si="6">D3*H3/10000</f>
        <v>281.77975350000003</v>
      </c>
      <c r="L3" s="97">
        <f t="shared" ref="L3:L14" si="7">SUM(J3*I3)</f>
        <v>0</v>
      </c>
    </row>
    <row r="4" spans="1:12" x14ac:dyDescent="0.2">
      <c r="A4" s="92">
        <v>530</v>
      </c>
      <c r="B4" s="93">
        <v>750</v>
      </c>
      <c r="C4" s="94">
        <f t="shared" si="0"/>
        <v>1109.4666666666667</v>
      </c>
      <c r="D4" s="94">
        <f t="shared" si="1"/>
        <v>1664.2</v>
      </c>
      <c r="E4" s="94"/>
      <c r="F4" s="94">
        <f t="shared" si="2"/>
        <v>988.75</v>
      </c>
      <c r="G4" s="94">
        <f t="shared" si="3"/>
        <v>1785.5250000000001</v>
      </c>
      <c r="H4" s="94">
        <f t="shared" si="4"/>
        <v>1254.3416666666667</v>
      </c>
      <c r="I4" s="95">
        <v>0</v>
      </c>
      <c r="J4" s="96">
        <f t="shared" si="5"/>
        <v>139.16502677777777</v>
      </c>
      <c r="K4" s="97">
        <f t="shared" si="6"/>
        <v>208.74754016666668</v>
      </c>
      <c r="L4" s="97">
        <f t="shared" si="7"/>
        <v>0</v>
      </c>
    </row>
    <row r="5" spans="1:12" x14ac:dyDescent="0.2">
      <c r="A5" s="98">
        <v>426</v>
      </c>
      <c r="B5" s="99">
        <v>600</v>
      </c>
      <c r="C5" s="97">
        <f t="shared" si="0"/>
        <v>891.76</v>
      </c>
      <c r="D5" s="97">
        <f t="shared" si="1"/>
        <v>1337.64</v>
      </c>
      <c r="E5" s="97"/>
      <c r="F5" s="97">
        <f t="shared" si="2"/>
        <v>871</v>
      </c>
      <c r="G5" s="94">
        <f t="shared" si="3"/>
        <v>1509.2050000000002</v>
      </c>
      <c r="H5" s="94">
        <f t="shared" si="4"/>
        <v>1083.7349999999999</v>
      </c>
      <c r="I5" s="95">
        <v>0</v>
      </c>
      <c r="J5" s="96">
        <f t="shared" si="5"/>
        <v>96.643152360000002</v>
      </c>
      <c r="K5" s="97">
        <f t="shared" si="6"/>
        <v>144.96472853999998</v>
      </c>
      <c r="L5" s="97">
        <f t="shared" si="7"/>
        <v>0</v>
      </c>
    </row>
    <row r="6" spans="1:12" x14ac:dyDescent="0.2">
      <c r="A6" s="98">
        <v>377</v>
      </c>
      <c r="B6" s="99">
        <v>525</v>
      </c>
      <c r="C6" s="97">
        <f t="shared" si="0"/>
        <v>789.18666666666672</v>
      </c>
      <c r="D6" s="97">
        <f t="shared" si="1"/>
        <v>1183.78</v>
      </c>
      <c r="E6" s="97"/>
      <c r="F6" s="97">
        <f t="shared" si="2"/>
        <v>812.125</v>
      </c>
      <c r="G6" s="94">
        <f t="shared" si="3"/>
        <v>1372.2225000000001</v>
      </c>
      <c r="H6" s="94">
        <f t="shared" si="4"/>
        <v>998.82416666666666</v>
      </c>
      <c r="I6" s="95">
        <v>0</v>
      </c>
      <c r="J6" s="96">
        <f t="shared" si="5"/>
        <v>78.825871467777787</v>
      </c>
      <c r="K6" s="97">
        <f t="shared" si="6"/>
        <v>118.23880720166666</v>
      </c>
      <c r="L6" s="97">
        <f t="shared" si="7"/>
        <v>0</v>
      </c>
    </row>
    <row r="7" spans="1:12" x14ac:dyDescent="0.2">
      <c r="A7" s="98">
        <v>325</v>
      </c>
      <c r="B7" s="99">
        <v>450</v>
      </c>
      <c r="C7" s="97">
        <f t="shared" si="0"/>
        <v>680.33333333333337</v>
      </c>
      <c r="D7" s="97">
        <f t="shared" si="1"/>
        <v>1020.5</v>
      </c>
      <c r="E7" s="97"/>
      <c r="F7" s="97">
        <f t="shared" si="2"/>
        <v>753.25</v>
      </c>
      <c r="G7" s="94">
        <f t="shared" si="3"/>
        <v>1234.0625</v>
      </c>
      <c r="H7" s="94">
        <f t="shared" si="4"/>
        <v>913.52083333333337</v>
      </c>
      <c r="I7" s="95">
        <v>0</v>
      </c>
      <c r="J7" s="96">
        <f t="shared" si="5"/>
        <v>62.149867361111113</v>
      </c>
      <c r="K7" s="97">
        <f t="shared" si="6"/>
        <v>93.22480104166668</v>
      </c>
      <c r="L7" s="97">
        <f t="shared" si="7"/>
        <v>0</v>
      </c>
    </row>
    <row r="8" spans="1:12" x14ac:dyDescent="0.2">
      <c r="A8" s="98">
        <v>273</v>
      </c>
      <c r="B8" s="99">
        <v>375</v>
      </c>
      <c r="C8" s="97">
        <f t="shared" si="0"/>
        <v>571.48</v>
      </c>
      <c r="D8" s="97">
        <f t="shared" si="1"/>
        <v>857.22</v>
      </c>
      <c r="E8" s="97"/>
      <c r="F8" s="97">
        <f t="shared" si="2"/>
        <v>694.375</v>
      </c>
      <c r="G8" s="94">
        <f t="shared" si="3"/>
        <v>1095.9025000000001</v>
      </c>
      <c r="H8" s="94">
        <f t="shared" si="4"/>
        <v>828.21750000000009</v>
      </c>
      <c r="I8" s="95">
        <v>0</v>
      </c>
      <c r="J8" s="96">
        <f t="shared" si="5"/>
        <v>47.330973690000008</v>
      </c>
      <c r="K8" s="97">
        <f t="shared" si="6"/>
        <v>70.996460535000011</v>
      </c>
      <c r="L8" s="97">
        <f t="shared" si="7"/>
        <v>0</v>
      </c>
    </row>
    <row r="9" spans="1:12" x14ac:dyDescent="0.2">
      <c r="A9" s="98">
        <v>219</v>
      </c>
      <c r="B9" s="99">
        <v>300</v>
      </c>
      <c r="C9" s="97">
        <f t="shared" si="0"/>
        <v>458.44</v>
      </c>
      <c r="D9" s="97">
        <f t="shared" si="1"/>
        <v>687.66000000000008</v>
      </c>
      <c r="E9" s="97"/>
      <c r="F9" s="97">
        <f t="shared" si="2"/>
        <v>635.5</v>
      </c>
      <c r="G9" s="94">
        <f t="shared" si="3"/>
        <v>956.95749999999998</v>
      </c>
      <c r="H9" s="94">
        <f t="shared" si="4"/>
        <v>742.65250000000003</v>
      </c>
      <c r="I9" s="95">
        <v>0</v>
      </c>
      <c r="J9" s="96">
        <f t="shared" si="5"/>
        <v>34.046161210000001</v>
      </c>
      <c r="K9" s="97">
        <f t="shared" si="6"/>
        <v>51.069241815000012</v>
      </c>
      <c r="L9" s="97">
        <f t="shared" si="7"/>
        <v>0</v>
      </c>
    </row>
    <row r="10" spans="1:12" x14ac:dyDescent="0.2">
      <c r="A10" s="98">
        <v>159</v>
      </c>
      <c r="B10" s="99">
        <v>225</v>
      </c>
      <c r="C10" s="97">
        <f t="shared" si="0"/>
        <v>332.84000000000003</v>
      </c>
      <c r="D10" s="97">
        <f t="shared" si="1"/>
        <v>499.26000000000005</v>
      </c>
      <c r="E10" s="97"/>
      <c r="F10" s="97">
        <f t="shared" si="2"/>
        <v>576.625</v>
      </c>
      <c r="G10" s="94">
        <f t="shared" si="3"/>
        <v>815.65750000000003</v>
      </c>
      <c r="H10" s="94">
        <f t="shared" si="4"/>
        <v>656.30250000000001</v>
      </c>
      <c r="I10" s="95">
        <v>0</v>
      </c>
      <c r="J10" s="96">
        <f t="shared" si="5"/>
        <v>21.844372410000002</v>
      </c>
      <c r="K10" s="97">
        <f t="shared" si="6"/>
        <v>32.766558615000008</v>
      </c>
      <c r="L10" s="97">
        <f t="shared" si="7"/>
        <v>0</v>
      </c>
    </row>
    <row r="11" spans="1:12" x14ac:dyDescent="0.2">
      <c r="A11" s="98">
        <v>133</v>
      </c>
      <c r="B11" s="99">
        <v>190</v>
      </c>
      <c r="C11" s="97">
        <f t="shared" si="0"/>
        <v>278.41333333333336</v>
      </c>
      <c r="D11" s="97">
        <f t="shared" si="1"/>
        <v>417.62</v>
      </c>
      <c r="E11" s="97"/>
      <c r="F11" s="97">
        <f t="shared" si="2"/>
        <v>549.15</v>
      </c>
      <c r="G11" s="94">
        <f t="shared" si="3"/>
        <v>750.50250000000005</v>
      </c>
      <c r="H11" s="94">
        <f t="shared" si="4"/>
        <v>616.26750000000004</v>
      </c>
      <c r="I11" s="95">
        <v>0</v>
      </c>
      <c r="J11" s="96">
        <f t="shared" si="5"/>
        <v>17.157708890000002</v>
      </c>
      <c r="K11" s="97">
        <f t="shared" si="6"/>
        <v>25.736563335000003</v>
      </c>
      <c r="L11" s="97">
        <f t="shared" si="7"/>
        <v>0</v>
      </c>
    </row>
    <row r="12" spans="1:12" x14ac:dyDescent="0.2">
      <c r="A12" s="98">
        <v>108</v>
      </c>
      <c r="B12" s="99">
        <v>150</v>
      </c>
      <c r="C12" s="97">
        <f t="shared" si="0"/>
        <v>226.08</v>
      </c>
      <c r="D12" s="97">
        <f t="shared" si="1"/>
        <v>339.12</v>
      </c>
      <c r="E12" s="97"/>
      <c r="F12" s="97">
        <f t="shared" si="2"/>
        <v>517.75</v>
      </c>
      <c r="G12" s="94">
        <f t="shared" si="3"/>
        <v>677.89</v>
      </c>
      <c r="H12" s="94">
        <f t="shared" si="4"/>
        <v>571.13</v>
      </c>
      <c r="I12" s="95">
        <v>2</v>
      </c>
      <c r="J12" s="96">
        <f t="shared" si="5"/>
        <v>12.91210704</v>
      </c>
      <c r="K12" s="97">
        <f t="shared" si="6"/>
        <v>19.36816056</v>
      </c>
      <c r="L12" s="97">
        <f t="shared" si="7"/>
        <v>25.824214080000001</v>
      </c>
    </row>
    <row r="13" spans="1:12" x14ac:dyDescent="0.2">
      <c r="A13" s="98">
        <v>89</v>
      </c>
      <c r="B13" s="99">
        <v>120</v>
      </c>
      <c r="C13" s="97">
        <f t="shared" si="0"/>
        <v>186.30666666666667</v>
      </c>
      <c r="D13" s="97">
        <f t="shared" si="1"/>
        <v>279.46000000000004</v>
      </c>
      <c r="E13" s="97"/>
      <c r="F13" s="97">
        <f t="shared" si="2"/>
        <v>494.2</v>
      </c>
      <c r="G13" s="94">
        <f t="shared" si="3"/>
        <v>623.33249999999998</v>
      </c>
      <c r="H13" s="94">
        <f t="shared" si="4"/>
        <v>537.24416666666673</v>
      </c>
      <c r="I13" s="95">
        <v>0</v>
      </c>
      <c r="J13" s="96">
        <f t="shared" si="5"/>
        <v>10.00921698777778</v>
      </c>
      <c r="K13" s="97">
        <f t="shared" si="6"/>
        <v>15.013825481666672</v>
      </c>
      <c r="L13" s="97">
        <f t="shared" si="7"/>
        <v>0</v>
      </c>
    </row>
    <row r="14" spans="1:12" x14ac:dyDescent="0.2">
      <c r="A14" s="98">
        <v>76</v>
      </c>
      <c r="B14" s="99">
        <v>100</v>
      </c>
      <c r="C14" s="97">
        <f t="shared" si="0"/>
        <v>159.09333333333333</v>
      </c>
      <c r="D14" s="97">
        <f t="shared" si="1"/>
        <v>238.64000000000001</v>
      </c>
      <c r="E14" s="97"/>
      <c r="F14" s="97">
        <f t="shared" si="2"/>
        <v>478.5</v>
      </c>
      <c r="G14" s="94">
        <f t="shared" si="3"/>
        <v>586.83000000000004</v>
      </c>
      <c r="H14" s="94">
        <f t="shared" si="4"/>
        <v>514.61</v>
      </c>
      <c r="I14" s="95">
        <v>2</v>
      </c>
      <c r="J14" s="96">
        <f t="shared" si="5"/>
        <v>8.1871020266666665</v>
      </c>
      <c r="K14" s="97">
        <f t="shared" si="6"/>
        <v>12.280653040000002</v>
      </c>
      <c r="L14" s="97">
        <f t="shared" si="7"/>
        <v>16.374204053333333</v>
      </c>
    </row>
    <row r="15" spans="1:12" x14ac:dyDescent="0.2">
      <c r="A15" s="100"/>
      <c r="B15" s="101"/>
      <c r="C15" s="102"/>
      <c r="D15" s="102"/>
      <c r="E15" s="102"/>
      <c r="F15" s="102"/>
      <c r="G15" s="102"/>
      <c r="H15" s="102"/>
      <c r="I15" s="102"/>
      <c r="J15" s="102"/>
      <c r="K15" s="102"/>
      <c r="L15" s="103">
        <f>SUM(L3:L14)</f>
        <v>42.198418133333334</v>
      </c>
    </row>
    <row r="16" spans="1:12" x14ac:dyDescent="0.2">
      <c r="A16" s="100"/>
      <c r="B16" s="101"/>
      <c r="C16" s="102"/>
      <c r="D16" s="102"/>
      <c r="E16" s="102"/>
      <c r="F16" s="102"/>
      <c r="G16" s="102"/>
      <c r="H16" s="102"/>
      <c r="I16" s="102"/>
      <c r="J16" s="102"/>
      <c r="K16" s="102"/>
      <c r="L16" s="104"/>
    </row>
    <row r="17" spans="1:12" x14ac:dyDescent="0.2">
      <c r="A17" s="238" t="s">
        <v>96</v>
      </c>
      <c r="B17" s="238"/>
      <c r="C17" s="238"/>
      <c r="D17" s="238"/>
      <c r="E17" s="238"/>
      <c r="F17" s="238"/>
      <c r="G17" s="238"/>
    </row>
    <row r="18" spans="1:12" x14ac:dyDescent="0.2">
      <c r="A18" s="238"/>
      <c r="B18" s="238"/>
      <c r="C18" s="238"/>
      <c r="D18" s="238"/>
      <c r="E18" s="238"/>
      <c r="F18" s="238"/>
      <c r="G18" s="238"/>
    </row>
    <row r="19" spans="1:12" ht="13.5" thickBot="1" x14ac:dyDescent="0.25">
      <c r="A19" s="238"/>
      <c r="B19" s="238"/>
      <c r="C19" s="238"/>
      <c r="D19" s="238"/>
      <c r="E19" s="238"/>
      <c r="F19" s="238"/>
      <c r="G19" s="238"/>
    </row>
    <row r="20" spans="1:12" ht="45" x14ac:dyDescent="0.2">
      <c r="A20" s="86" t="s">
        <v>90</v>
      </c>
      <c r="B20" s="87" t="s">
        <v>91</v>
      </c>
      <c r="C20" s="88" t="s">
        <v>92</v>
      </c>
      <c r="D20" s="88" t="s">
        <v>93</v>
      </c>
      <c r="E20" s="88" t="s">
        <v>97</v>
      </c>
      <c r="F20" s="88" t="s">
        <v>94</v>
      </c>
      <c r="G20" s="88" t="s">
        <v>95</v>
      </c>
      <c r="H20" s="108" t="s">
        <v>88</v>
      </c>
    </row>
    <row r="21" spans="1:12" x14ac:dyDescent="0.2">
      <c r="A21" s="92">
        <v>630</v>
      </c>
      <c r="B21" s="93">
        <v>8</v>
      </c>
      <c r="C21" s="107">
        <f>B21*2.5+40</f>
        <v>60</v>
      </c>
      <c r="D21" s="94">
        <f>PI()*(A21)</f>
        <v>1979.2033717615698</v>
      </c>
      <c r="E21" s="94">
        <v>0</v>
      </c>
      <c r="F21" s="109">
        <f>D21*(C21*2)/10000</f>
        <v>23.750440461138837</v>
      </c>
      <c r="G21" s="110"/>
      <c r="H21" s="94">
        <f>SUM(E21*F21)</f>
        <v>0</v>
      </c>
    </row>
    <row r="22" spans="1:12" x14ac:dyDescent="0.2">
      <c r="A22" s="92">
        <v>0</v>
      </c>
      <c r="B22" s="93">
        <v>13</v>
      </c>
      <c r="C22" s="107">
        <f>B22*2.5+40</f>
        <v>72.5</v>
      </c>
      <c r="D22" s="94">
        <f>PI()*(A22)</f>
        <v>0</v>
      </c>
      <c r="E22" s="94">
        <v>0</v>
      </c>
      <c r="F22" s="109">
        <f>D22*(C22*2)/10000</f>
        <v>0</v>
      </c>
      <c r="G22" s="110"/>
      <c r="H22" s="94">
        <f>SUM(E22*F22)</f>
        <v>0</v>
      </c>
    </row>
    <row r="23" spans="1:12" x14ac:dyDescent="0.2">
      <c r="A23" s="92">
        <v>0</v>
      </c>
      <c r="B23" s="93">
        <v>10</v>
      </c>
      <c r="C23" s="107">
        <f>B23*2.5+40</f>
        <v>65</v>
      </c>
      <c r="D23" s="94">
        <f>PI()*(A23)</f>
        <v>0</v>
      </c>
      <c r="E23" s="94">
        <v>0</v>
      </c>
      <c r="F23" s="109">
        <f>D23*(C23*2)/10000</f>
        <v>0</v>
      </c>
      <c r="G23" s="110"/>
      <c r="H23" s="94">
        <f>SUM(E23*F23)</f>
        <v>0</v>
      </c>
    </row>
    <row r="24" spans="1:12" x14ac:dyDescent="0.2">
      <c r="A24" s="92">
        <v>0</v>
      </c>
      <c r="B24" s="93">
        <v>11</v>
      </c>
      <c r="C24" s="107">
        <f>B24*2.5+40</f>
        <v>67.5</v>
      </c>
      <c r="D24" s="94">
        <f>PI()*(A24)</f>
        <v>0</v>
      </c>
      <c r="E24" s="94">
        <v>0</v>
      </c>
      <c r="F24" s="109">
        <f>D24*(C24*2)/10000</f>
        <v>0</v>
      </c>
      <c r="G24" s="110"/>
      <c r="H24" s="94">
        <f>SUM(E24*F24)</f>
        <v>0</v>
      </c>
    </row>
    <row r="25" spans="1:12" x14ac:dyDescent="0.2">
      <c r="H25" s="111">
        <f>SUM(H18:H24)</f>
        <v>0</v>
      </c>
    </row>
    <row r="26" spans="1:12" x14ac:dyDescent="0.2">
      <c r="A26" s="100"/>
      <c r="B26" s="101"/>
      <c r="C26" s="102"/>
      <c r="D26" s="102"/>
      <c r="E26" s="102"/>
      <c r="F26" s="102"/>
      <c r="G26" s="102"/>
      <c r="H26" s="102"/>
      <c r="I26" s="102"/>
      <c r="J26" s="102"/>
      <c r="K26" s="102"/>
      <c r="L26" s="104"/>
    </row>
    <row r="27" spans="1:12" hidden="1" x14ac:dyDescent="0.2">
      <c r="A27" s="238" t="s">
        <v>89</v>
      </c>
      <c r="B27" s="238"/>
      <c r="C27" s="238"/>
      <c r="D27" s="238"/>
      <c r="E27" s="238"/>
      <c r="F27" s="238"/>
      <c r="G27" s="238"/>
    </row>
    <row r="28" spans="1:12" hidden="1" x14ac:dyDescent="0.2">
      <c r="A28" s="238"/>
      <c r="B28" s="238"/>
      <c r="C28" s="238"/>
      <c r="D28" s="238"/>
      <c r="E28" s="238"/>
      <c r="F28" s="238"/>
      <c r="G28" s="238"/>
    </row>
    <row r="29" spans="1:12" hidden="1" x14ac:dyDescent="0.2">
      <c r="A29" s="238"/>
      <c r="B29" s="238"/>
      <c r="C29" s="238"/>
      <c r="D29" s="238"/>
      <c r="E29" s="238"/>
      <c r="F29" s="238"/>
      <c r="G29" s="238"/>
    </row>
    <row r="30" spans="1:12" s="91" customFormat="1" ht="47.25" hidden="1" customHeight="1" x14ac:dyDescent="0.2">
      <c r="A30" s="86" t="s">
        <v>90</v>
      </c>
      <c r="B30" s="87" t="s">
        <v>91</v>
      </c>
      <c r="C30" s="88" t="s">
        <v>92</v>
      </c>
      <c r="D30" s="88" t="s">
        <v>93</v>
      </c>
      <c r="E30" s="88"/>
      <c r="F30" s="88" t="s">
        <v>94</v>
      </c>
      <c r="G30" s="105" t="s">
        <v>95</v>
      </c>
      <c r="H30" s="106"/>
      <c r="I30" s="106"/>
    </row>
    <row r="31" spans="1:12" hidden="1" x14ac:dyDescent="0.2">
      <c r="A31" s="92">
        <v>133</v>
      </c>
      <c r="B31" s="93">
        <v>10</v>
      </c>
      <c r="C31" s="107">
        <v>40</v>
      </c>
      <c r="D31" s="94">
        <f t="shared" ref="D31:D55" si="8">PI()*(A31)</f>
        <v>417.83182292744249</v>
      </c>
      <c r="E31" s="94"/>
      <c r="F31" s="94">
        <f t="shared" ref="F31:F55" si="9">D31*(B31+C31*2)/10000</f>
        <v>3.7604864063469825</v>
      </c>
      <c r="G31" s="94">
        <f>((((A31+40)*PI()/2)^2-(A31/2*PI())^2)+PI()*A31*(20+B31))/10000</f>
        <v>4.27359441551567</v>
      </c>
    </row>
    <row r="32" spans="1:12" hidden="1" x14ac:dyDescent="0.2">
      <c r="A32" s="92">
        <v>133</v>
      </c>
      <c r="B32" s="93">
        <v>15</v>
      </c>
      <c r="C32" s="107">
        <v>40</v>
      </c>
      <c r="D32" s="94">
        <f t="shared" si="8"/>
        <v>417.83182292744249</v>
      </c>
      <c r="E32" s="94"/>
      <c r="F32" s="94">
        <f t="shared" si="9"/>
        <v>3.9694023178107041</v>
      </c>
      <c r="G32" s="94">
        <f t="shared" ref="G32:G55" si="10">((((A32+40)*PI()/2)^2-(A32/2*PI())^2)+PI()*A32*(20+B32))/10000</f>
        <v>4.4825103269793916</v>
      </c>
    </row>
    <row r="33" spans="1:9" hidden="1" x14ac:dyDescent="0.2">
      <c r="A33" s="92">
        <v>133</v>
      </c>
      <c r="B33" s="93">
        <v>13</v>
      </c>
      <c r="C33" s="107">
        <v>40</v>
      </c>
      <c r="D33" s="94">
        <f t="shared" si="8"/>
        <v>417.83182292744249</v>
      </c>
      <c r="E33" s="94"/>
      <c r="F33" s="94">
        <f t="shared" si="9"/>
        <v>3.8858359532252149</v>
      </c>
      <c r="G33" s="94">
        <f t="shared" si="10"/>
        <v>4.3989439623939033</v>
      </c>
    </row>
    <row r="34" spans="1:9" hidden="1" x14ac:dyDescent="0.2">
      <c r="A34" s="92">
        <v>194</v>
      </c>
      <c r="B34" s="93">
        <v>15</v>
      </c>
      <c r="C34" s="107">
        <v>40</v>
      </c>
      <c r="D34" s="94">
        <f t="shared" si="8"/>
        <v>609.46897479641984</v>
      </c>
      <c r="E34" s="94"/>
      <c r="F34" s="94">
        <f t="shared" si="9"/>
        <v>5.7899552605659883</v>
      </c>
      <c r="G34" s="94">
        <f t="shared" si="10"/>
        <v>6.3573320954537147</v>
      </c>
      <c r="H34" s="85"/>
      <c r="I34" s="85"/>
    </row>
    <row r="35" spans="1:9" hidden="1" x14ac:dyDescent="0.2">
      <c r="A35" s="92">
        <v>159</v>
      </c>
      <c r="B35" s="93">
        <v>13</v>
      </c>
      <c r="C35" s="107">
        <v>40</v>
      </c>
      <c r="D35" s="94">
        <f t="shared" si="8"/>
        <v>499.51323192077712</v>
      </c>
      <c r="E35" s="94"/>
      <c r="F35" s="94">
        <f t="shared" si="9"/>
        <v>4.645473056863227</v>
      </c>
      <c r="G35" s="94">
        <f t="shared" si="10"/>
        <v>5.1817120409285549</v>
      </c>
      <c r="H35" s="85"/>
      <c r="I35" s="85"/>
    </row>
    <row r="36" spans="1:9" hidden="1" x14ac:dyDescent="0.2">
      <c r="A36" s="92">
        <v>159</v>
      </c>
      <c r="B36" s="93">
        <v>17</v>
      </c>
      <c r="C36" s="107">
        <v>40</v>
      </c>
      <c r="D36" s="94">
        <f t="shared" si="8"/>
        <v>499.51323192077712</v>
      </c>
      <c r="E36" s="94"/>
      <c r="F36" s="94">
        <f t="shared" si="9"/>
        <v>4.8452783496315384</v>
      </c>
      <c r="G36" s="94">
        <f t="shared" si="10"/>
        <v>5.3815173336968654</v>
      </c>
      <c r="H36" s="85"/>
      <c r="I36" s="85"/>
    </row>
    <row r="37" spans="1:9" hidden="1" x14ac:dyDescent="0.2">
      <c r="A37" s="92">
        <v>159</v>
      </c>
      <c r="B37" s="93">
        <v>20</v>
      </c>
      <c r="C37" s="107">
        <v>40</v>
      </c>
      <c r="D37" s="94">
        <f t="shared" si="8"/>
        <v>499.51323192077712</v>
      </c>
      <c r="E37" s="94"/>
      <c r="F37" s="94">
        <f t="shared" si="9"/>
        <v>4.9951323192077712</v>
      </c>
      <c r="G37" s="94">
        <f t="shared" si="10"/>
        <v>5.5313713032730982</v>
      </c>
      <c r="H37" s="85"/>
      <c r="I37" s="85"/>
    </row>
    <row r="38" spans="1:9" hidden="1" x14ac:dyDescent="0.2">
      <c r="A38" s="92">
        <v>159</v>
      </c>
      <c r="B38" s="93">
        <v>10</v>
      </c>
      <c r="C38" s="107">
        <v>40</v>
      </c>
      <c r="D38" s="94">
        <f t="shared" si="8"/>
        <v>499.51323192077712</v>
      </c>
      <c r="E38" s="94"/>
      <c r="F38" s="94">
        <f t="shared" si="9"/>
        <v>4.4956190872869941</v>
      </c>
      <c r="G38" s="94">
        <f t="shared" si="10"/>
        <v>5.031858071352322</v>
      </c>
      <c r="H38" s="85"/>
      <c r="I38" s="85"/>
    </row>
    <row r="39" spans="1:9" hidden="1" x14ac:dyDescent="0.2">
      <c r="A39" s="92">
        <v>219</v>
      </c>
      <c r="B39" s="93">
        <v>10</v>
      </c>
      <c r="C39" s="107">
        <v>40</v>
      </c>
      <c r="D39" s="94">
        <f t="shared" si="8"/>
        <v>688.00879113616475</v>
      </c>
      <c r="E39" s="94"/>
      <c r="F39" s="94">
        <f t="shared" si="9"/>
        <v>6.1920791202254826</v>
      </c>
      <c r="G39" s="94">
        <f t="shared" si="10"/>
        <v>6.7816972771292043</v>
      </c>
      <c r="H39" s="85"/>
      <c r="I39" s="85"/>
    </row>
    <row r="40" spans="1:9" hidden="1" x14ac:dyDescent="0.2">
      <c r="A40" s="92">
        <v>219</v>
      </c>
      <c r="B40" s="93">
        <v>10</v>
      </c>
      <c r="C40" s="107">
        <v>40</v>
      </c>
      <c r="D40" s="94">
        <f t="shared" si="8"/>
        <v>688.00879113616475</v>
      </c>
      <c r="E40" s="94"/>
      <c r="F40" s="94">
        <f t="shared" si="9"/>
        <v>6.1920791202254826</v>
      </c>
      <c r="G40" s="94">
        <f t="shared" si="10"/>
        <v>6.7816972771292043</v>
      </c>
      <c r="H40" s="85"/>
      <c r="I40" s="85"/>
    </row>
    <row r="41" spans="1:9" hidden="1" x14ac:dyDescent="0.2">
      <c r="A41" s="92">
        <v>219</v>
      </c>
      <c r="B41" s="93">
        <v>10</v>
      </c>
      <c r="C41" s="107">
        <v>40</v>
      </c>
      <c r="D41" s="94">
        <f t="shared" si="8"/>
        <v>688.00879113616475</v>
      </c>
      <c r="E41" s="94"/>
      <c r="F41" s="94">
        <f t="shared" si="9"/>
        <v>6.1920791202254826</v>
      </c>
      <c r="G41" s="94">
        <f t="shared" si="10"/>
        <v>6.7816972771292043</v>
      </c>
      <c r="H41" s="85"/>
      <c r="I41" s="85"/>
    </row>
    <row r="42" spans="1:9" hidden="1" x14ac:dyDescent="0.2">
      <c r="A42" s="92">
        <v>273</v>
      </c>
      <c r="B42" s="93">
        <v>10</v>
      </c>
      <c r="C42" s="107">
        <v>40</v>
      </c>
      <c r="D42" s="94">
        <f t="shared" si="8"/>
        <v>857.65479443001357</v>
      </c>
      <c r="E42" s="94"/>
      <c r="F42" s="94">
        <f t="shared" si="9"/>
        <v>7.7188931498701221</v>
      </c>
      <c r="G42" s="94">
        <f t="shared" si="10"/>
        <v>8.3565525623284014</v>
      </c>
      <c r="H42" s="85"/>
      <c r="I42" s="85"/>
    </row>
    <row r="43" spans="1:9" hidden="1" x14ac:dyDescent="0.2">
      <c r="A43" s="92">
        <v>273</v>
      </c>
      <c r="B43" s="93">
        <v>10</v>
      </c>
      <c r="C43" s="107">
        <v>40</v>
      </c>
      <c r="D43" s="94">
        <f t="shared" si="8"/>
        <v>857.65479443001357</v>
      </c>
      <c r="E43" s="94"/>
      <c r="F43" s="94">
        <f t="shared" si="9"/>
        <v>7.7188931498701221</v>
      </c>
      <c r="G43" s="94">
        <f t="shared" si="10"/>
        <v>8.3565525623284014</v>
      </c>
      <c r="H43" s="85"/>
      <c r="I43" s="85"/>
    </row>
    <row r="44" spans="1:9" hidden="1" x14ac:dyDescent="0.2">
      <c r="A44" s="92">
        <v>273</v>
      </c>
      <c r="B44" s="93">
        <v>10</v>
      </c>
      <c r="C44" s="107">
        <v>40</v>
      </c>
      <c r="D44" s="94">
        <f t="shared" si="8"/>
        <v>857.65479443001357</v>
      </c>
      <c r="E44" s="94"/>
      <c r="F44" s="94">
        <f t="shared" si="9"/>
        <v>7.7188931498701221</v>
      </c>
      <c r="G44" s="94">
        <f t="shared" si="10"/>
        <v>8.3565525623284014</v>
      </c>
      <c r="H44" s="85"/>
      <c r="I44" s="85"/>
    </row>
    <row r="45" spans="1:9" hidden="1" x14ac:dyDescent="0.2">
      <c r="A45" s="92">
        <v>325</v>
      </c>
      <c r="B45" s="93">
        <v>25</v>
      </c>
      <c r="C45" s="107">
        <v>40</v>
      </c>
      <c r="D45" s="94">
        <f t="shared" si="8"/>
        <v>1021.0176124166827</v>
      </c>
      <c r="E45" s="94"/>
      <c r="F45" s="94">
        <f t="shared" si="9"/>
        <v>10.720684930375169</v>
      </c>
      <c r="G45" s="94">
        <f t="shared" si="10"/>
        <v>11.404606292626738</v>
      </c>
      <c r="H45" s="85"/>
      <c r="I45" s="85"/>
    </row>
    <row r="46" spans="1:9" hidden="1" x14ac:dyDescent="0.2">
      <c r="A46" s="92">
        <v>325</v>
      </c>
      <c r="B46" s="93">
        <v>36</v>
      </c>
      <c r="C46" s="107">
        <v>40</v>
      </c>
      <c r="D46" s="94">
        <f t="shared" si="8"/>
        <v>1021.0176124166827</v>
      </c>
      <c r="E46" s="94"/>
      <c r="F46" s="94">
        <f t="shared" si="9"/>
        <v>11.843804304033519</v>
      </c>
      <c r="G46" s="94">
        <f t="shared" si="10"/>
        <v>12.527725666285091</v>
      </c>
      <c r="H46" s="85"/>
      <c r="I46" s="85"/>
    </row>
    <row r="47" spans="1:9" hidden="1" x14ac:dyDescent="0.2">
      <c r="A47" s="92">
        <v>325</v>
      </c>
      <c r="B47" s="93">
        <v>24</v>
      </c>
      <c r="C47" s="107">
        <v>40</v>
      </c>
      <c r="D47" s="94">
        <f t="shared" si="8"/>
        <v>1021.0176124166827</v>
      </c>
      <c r="E47" s="94"/>
      <c r="F47" s="94">
        <f t="shared" si="9"/>
        <v>10.618583169133499</v>
      </c>
      <c r="G47" s="94">
        <f t="shared" si="10"/>
        <v>11.302504531385072</v>
      </c>
      <c r="H47" s="85"/>
      <c r="I47" s="85"/>
    </row>
    <row r="48" spans="1:9" hidden="1" x14ac:dyDescent="0.2">
      <c r="A48" s="92">
        <v>377</v>
      </c>
      <c r="B48" s="93">
        <v>45</v>
      </c>
      <c r="C48" s="107">
        <v>40</v>
      </c>
      <c r="D48" s="94">
        <f t="shared" si="8"/>
        <v>1184.380430403352</v>
      </c>
      <c r="E48" s="94"/>
      <c r="F48" s="94">
        <f t="shared" si="9"/>
        <v>14.8047553800419</v>
      </c>
      <c r="G48" s="94">
        <f t="shared" si="10"/>
        <v>15.534938692086744</v>
      </c>
      <c r="H48" s="85"/>
      <c r="I48" s="85"/>
    </row>
    <row r="49" spans="1:9" hidden="1" x14ac:dyDescent="0.2">
      <c r="A49" s="92">
        <v>377</v>
      </c>
      <c r="B49" s="93">
        <v>50</v>
      </c>
      <c r="C49" s="107">
        <v>40</v>
      </c>
      <c r="D49" s="94">
        <f t="shared" si="8"/>
        <v>1184.380430403352</v>
      </c>
      <c r="E49" s="94"/>
      <c r="F49" s="94">
        <f t="shared" si="9"/>
        <v>15.396945595243576</v>
      </c>
      <c r="G49" s="94">
        <f t="shared" si="10"/>
        <v>16.127128907288419</v>
      </c>
      <c r="H49" s="85"/>
      <c r="I49" s="85"/>
    </row>
    <row r="50" spans="1:9" hidden="1" x14ac:dyDescent="0.2">
      <c r="A50" s="92">
        <v>377</v>
      </c>
      <c r="B50" s="93">
        <v>50</v>
      </c>
      <c r="C50" s="107">
        <v>40</v>
      </c>
      <c r="D50" s="94">
        <f t="shared" si="8"/>
        <v>1184.380430403352</v>
      </c>
      <c r="E50" s="94"/>
      <c r="F50" s="94">
        <f t="shared" si="9"/>
        <v>15.396945595243576</v>
      </c>
      <c r="G50" s="94">
        <f t="shared" si="10"/>
        <v>16.127128907288419</v>
      </c>
      <c r="H50" s="85"/>
      <c r="I50" s="85"/>
    </row>
    <row r="51" spans="1:9" hidden="1" x14ac:dyDescent="0.2">
      <c r="A51" s="92">
        <v>426</v>
      </c>
      <c r="B51" s="93">
        <v>35</v>
      </c>
      <c r="C51" s="107">
        <v>40</v>
      </c>
      <c r="D51" s="94">
        <f t="shared" si="8"/>
        <v>1338.3184704292519</v>
      </c>
      <c r="E51" s="94"/>
      <c r="F51" s="94">
        <f t="shared" si="9"/>
        <v>15.390662409936395</v>
      </c>
      <c r="G51" s="94">
        <f t="shared" si="10"/>
        <v>16.164438713132597</v>
      </c>
      <c r="H51" s="85"/>
      <c r="I51" s="85"/>
    </row>
    <row r="52" spans="1:9" hidden="1" x14ac:dyDescent="0.2">
      <c r="A52" s="92">
        <v>1420</v>
      </c>
      <c r="B52" s="93">
        <v>14</v>
      </c>
      <c r="C52" s="107">
        <v>40</v>
      </c>
      <c r="D52" s="94">
        <f t="shared" si="8"/>
        <v>4461.0615680975061</v>
      </c>
      <c r="E52" s="94"/>
      <c r="F52" s="94">
        <f t="shared" si="9"/>
        <v>41.933978740116558</v>
      </c>
      <c r="G52" s="94">
        <f t="shared" si="10"/>
        <v>43.592070006669012</v>
      </c>
      <c r="H52" s="85"/>
      <c r="I52" s="85"/>
    </row>
    <row r="53" spans="1:9" hidden="1" x14ac:dyDescent="0.2">
      <c r="A53" s="92">
        <v>630</v>
      </c>
      <c r="B53" s="93">
        <v>12</v>
      </c>
      <c r="C53" s="107">
        <v>40</v>
      </c>
      <c r="D53" s="94">
        <f t="shared" si="8"/>
        <v>1979.2033717615698</v>
      </c>
      <c r="E53" s="94"/>
      <c r="F53" s="94">
        <f t="shared" si="9"/>
        <v>18.208671020206442</v>
      </c>
      <c r="G53" s="94">
        <f t="shared" si="10"/>
        <v>19.163936511053176</v>
      </c>
      <c r="H53" s="85"/>
      <c r="I53" s="85"/>
    </row>
    <row r="54" spans="1:9" hidden="1" x14ac:dyDescent="0.2">
      <c r="A54" s="92">
        <v>1020</v>
      </c>
      <c r="B54" s="93">
        <v>10</v>
      </c>
      <c r="C54" s="107">
        <v>40</v>
      </c>
      <c r="D54" s="94">
        <f t="shared" si="8"/>
        <v>3204.424506661589</v>
      </c>
      <c r="E54" s="94"/>
      <c r="F54" s="94">
        <f t="shared" si="9"/>
        <v>28.839820559954301</v>
      </c>
      <c r="G54" s="94">
        <f t="shared" si="10"/>
        <v>30.142050674250623</v>
      </c>
      <c r="H54" s="85"/>
      <c r="I54" s="85"/>
    </row>
    <row r="55" spans="1:9" hidden="1" x14ac:dyDescent="0.2">
      <c r="A55" s="93">
        <v>1220</v>
      </c>
      <c r="B55" s="93">
        <v>10</v>
      </c>
      <c r="C55" s="107">
        <v>40</v>
      </c>
      <c r="D55" s="94">
        <f t="shared" si="8"/>
        <v>3832.7430373795478</v>
      </c>
      <c r="E55" s="94"/>
      <c r="F55" s="94">
        <f t="shared" si="9"/>
        <v>34.494687336415929</v>
      </c>
      <c r="G55" s="94">
        <f t="shared" si="10"/>
        <v>35.974848026840249</v>
      </c>
      <c r="H55" s="85"/>
      <c r="I55" s="85"/>
    </row>
    <row r="57" spans="1:9" x14ac:dyDescent="0.2">
      <c r="A57" s="238" t="s">
        <v>98</v>
      </c>
      <c r="B57" s="238"/>
      <c r="C57" s="238"/>
      <c r="D57" s="238"/>
      <c r="E57" s="238"/>
      <c r="F57" s="238"/>
      <c r="G57" s="238"/>
      <c r="H57" s="85"/>
      <c r="I57" s="85"/>
    </row>
    <row r="58" spans="1:9" x14ac:dyDescent="0.2">
      <c r="A58" s="238"/>
      <c r="B58" s="238"/>
      <c r="C58" s="238"/>
      <c r="D58" s="238"/>
      <c r="E58" s="238"/>
      <c r="F58" s="238"/>
      <c r="G58" s="238"/>
      <c r="H58" s="85"/>
      <c r="I58" s="85"/>
    </row>
    <row r="59" spans="1:9" ht="13.5" thickBot="1" x14ac:dyDescent="0.25">
      <c r="A59" s="238"/>
      <c r="B59" s="238"/>
      <c r="C59" s="238"/>
      <c r="D59" s="238"/>
      <c r="E59" s="238"/>
      <c r="F59" s="238"/>
      <c r="G59" s="238"/>
      <c r="H59" s="85"/>
      <c r="I59" s="85"/>
    </row>
    <row r="60" spans="1:9" ht="30.75" customHeight="1" x14ac:dyDescent="0.2">
      <c r="A60" s="112" t="s">
        <v>0</v>
      </c>
      <c r="B60" s="113" t="s">
        <v>99</v>
      </c>
      <c r="C60" s="113" t="s">
        <v>100</v>
      </c>
      <c r="D60" s="114" t="s">
        <v>93</v>
      </c>
      <c r="E60" s="114" t="s">
        <v>85</v>
      </c>
      <c r="F60" s="114" t="s">
        <v>101</v>
      </c>
      <c r="G60" s="115" t="s">
        <v>88</v>
      </c>
      <c r="H60" s="85"/>
      <c r="I60" s="85"/>
    </row>
    <row r="61" spans="1:9" x14ac:dyDescent="0.2">
      <c r="A61" s="129" t="s">
        <v>102</v>
      </c>
      <c r="B61" s="92">
        <v>377</v>
      </c>
      <c r="C61" s="93">
        <v>480</v>
      </c>
      <c r="D61" s="94">
        <f t="shared" ref="D61:D66" si="11">PI()*(B61)</f>
        <v>1184.380430403352</v>
      </c>
      <c r="E61" s="95">
        <v>0</v>
      </c>
      <c r="F61" s="94">
        <f>D61*C61/10000</f>
        <v>56.850260659360899</v>
      </c>
      <c r="G61" s="94">
        <f t="shared" ref="G61:G66" si="12">SUM(E61*F61)</f>
        <v>0</v>
      </c>
      <c r="H61" s="85"/>
      <c r="I61" s="85"/>
    </row>
    <row r="62" spans="1:9" x14ac:dyDescent="0.2">
      <c r="A62" s="129" t="s">
        <v>102</v>
      </c>
      <c r="B62" s="92">
        <v>108</v>
      </c>
      <c r="C62" s="93">
        <v>200</v>
      </c>
      <c r="D62" s="94">
        <f t="shared" si="11"/>
        <v>339.29200658769764</v>
      </c>
      <c r="E62" s="95">
        <v>2</v>
      </c>
      <c r="F62" s="94">
        <f>D62*C62*1.5/10000</f>
        <v>10.178760197630929</v>
      </c>
      <c r="G62" s="94">
        <f t="shared" si="12"/>
        <v>20.357520395261858</v>
      </c>
      <c r="H62" s="85"/>
      <c r="I62" s="85"/>
    </row>
    <row r="63" spans="1:9" x14ac:dyDescent="0.2">
      <c r="A63" s="129" t="s">
        <v>114</v>
      </c>
      <c r="B63" s="92">
        <v>400</v>
      </c>
      <c r="C63" s="93">
        <v>600</v>
      </c>
      <c r="D63" s="94">
        <f t="shared" si="11"/>
        <v>1256.6370614359173</v>
      </c>
      <c r="E63" s="95">
        <v>0</v>
      </c>
      <c r="F63" s="94">
        <f>D63*C63*1.5/10000</f>
        <v>113.09733552923257</v>
      </c>
      <c r="G63" s="94">
        <f t="shared" si="12"/>
        <v>0</v>
      </c>
      <c r="H63" s="85"/>
      <c r="I63" s="85"/>
    </row>
    <row r="64" spans="1:9" x14ac:dyDescent="0.2">
      <c r="A64" s="129" t="s">
        <v>115</v>
      </c>
      <c r="B64" s="92">
        <v>100</v>
      </c>
      <c r="C64" s="93">
        <v>80</v>
      </c>
      <c r="D64" s="94">
        <f t="shared" si="11"/>
        <v>314.15926535897933</v>
      </c>
      <c r="E64" s="95">
        <v>2</v>
      </c>
      <c r="F64" s="94">
        <f>D64*C64*1.5/10000</f>
        <v>3.7699111843077526</v>
      </c>
      <c r="G64" s="94">
        <f t="shared" si="12"/>
        <v>7.5398223686155053</v>
      </c>
      <c r="H64" s="85"/>
      <c r="I64" s="85"/>
    </row>
    <row r="65" spans="1:9" x14ac:dyDescent="0.2">
      <c r="A65" s="129" t="s">
        <v>114</v>
      </c>
      <c r="B65" s="92">
        <v>150</v>
      </c>
      <c r="C65" s="93">
        <v>500</v>
      </c>
      <c r="D65" s="94">
        <f t="shared" si="11"/>
        <v>471.23889803846896</v>
      </c>
      <c r="E65" s="95">
        <v>0</v>
      </c>
      <c r="F65" s="94">
        <f>D65*C65*1.5/10000</f>
        <v>35.342917352885173</v>
      </c>
      <c r="G65" s="94">
        <f t="shared" si="12"/>
        <v>0</v>
      </c>
      <c r="H65" s="85"/>
      <c r="I65" s="85"/>
    </row>
    <row r="66" spans="1:9" x14ac:dyDescent="0.2">
      <c r="A66" s="129" t="s">
        <v>115</v>
      </c>
      <c r="B66" s="92">
        <v>80</v>
      </c>
      <c r="C66" s="93">
        <v>75</v>
      </c>
      <c r="D66" s="94">
        <f t="shared" si="11"/>
        <v>251.32741228718345</v>
      </c>
      <c r="E66" s="95">
        <v>0</v>
      </c>
      <c r="F66" s="94">
        <f>D66*C66*1.5/10000</f>
        <v>2.8274333882308134</v>
      </c>
      <c r="G66" s="94">
        <f t="shared" si="12"/>
        <v>0</v>
      </c>
      <c r="H66" s="85"/>
      <c r="I66" s="85"/>
    </row>
    <row r="67" spans="1:9" x14ac:dyDescent="0.2">
      <c r="G67" s="111">
        <f>SUM(G61:G66)</f>
        <v>27.897342763877361</v>
      </c>
      <c r="H67" s="85"/>
      <c r="I67" s="85"/>
    </row>
    <row r="69" spans="1:9" ht="11.25" customHeight="1" x14ac:dyDescent="0.2">
      <c r="A69" s="245" t="s">
        <v>103</v>
      </c>
      <c r="B69" s="246"/>
      <c r="C69" s="246"/>
      <c r="D69" s="246"/>
      <c r="E69" s="246"/>
      <c r="F69" s="246"/>
      <c r="G69" s="247"/>
      <c r="I69" s="85"/>
    </row>
    <row r="70" spans="1:9" ht="11.25" customHeight="1" x14ac:dyDescent="0.2">
      <c r="A70" s="248"/>
      <c r="B70" s="249"/>
      <c r="C70" s="249"/>
      <c r="D70" s="249"/>
      <c r="E70" s="249"/>
      <c r="F70" s="249"/>
      <c r="G70" s="250"/>
      <c r="I70" s="85"/>
    </row>
    <row r="71" spans="1:9" ht="11.25" customHeight="1" x14ac:dyDescent="0.2">
      <c r="A71" s="251"/>
      <c r="B71" s="252"/>
      <c r="C71" s="252"/>
      <c r="D71" s="252"/>
      <c r="E71" s="252"/>
      <c r="F71" s="252"/>
      <c r="G71" s="253"/>
      <c r="I71" s="85"/>
    </row>
    <row r="73" spans="1:9" x14ac:dyDescent="0.2">
      <c r="E73" s="108" t="s">
        <v>104</v>
      </c>
      <c r="F73" s="108" t="s">
        <v>105</v>
      </c>
      <c r="I73" s="85"/>
    </row>
    <row r="74" spans="1:9" x14ac:dyDescent="0.2">
      <c r="E74" s="94">
        <v>50</v>
      </c>
      <c r="F74" s="94">
        <f>SUM(E74*0.25)</f>
        <v>12.5</v>
      </c>
      <c r="I74" s="85"/>
    </row>
    <row r="76" spans="1:9" x14ac:dyDescent="0.2">
      <c r="A76" s="238" t="s">
        <v>106</v>
      </c>
      <c r="B76" s="238"/>
      <c r="C76" s="238"/>
      <c r="D76" s="238"/>
      <c r="E76" s="238"/>
      <c r="F76" s="238"/>
      <c r="G76" s="238"/>
      <c r="I76" s="85"/>
    </row>
    <row r="77" spans="1:9" x14ac:dyDescent="0.2">
      <c r="A77" s="238"/>
      <c r="B77" s="238"/>
      <c r="C77" s="238"/>
      <c r="D77" s="238"/>
      <c r="E77" s="238"/>
      <c r="F77" s="238"/>
      <c r="G77" s="238"/>
      <c r="I77" s="85"/>
    </row>
    <row r="78" spans="1:9" ht="13.5" thickBot="1" x14ac:dyDescent="0.25">
      <c r="A78" s="238"/>
      <c r="B78" s="238"/>
      <c r="C78" s="238"/>
      <c r="D78" s="238"/>
      <c r="E78" s="238"/>
      <c r="F78" s="238"/>
      <c r="G78" s="238"/>
      <c r="I78" s="85"/>
    </row>
    <row r="79" spans="1:9" ht="45" x14ac:dyDescent="0.2">
      <c r="A79" s="86" t="s">
        <v>90</v>
      </c>
      <c r="B79" s="87" t="s">
        <v>91</v>
      </c>
      <c r="C79" s="88" t="s">
        <v>92</v>
      </c>
      <c r="D79" s="88" t="s">
        <v>93</v>
      </c>
      <c r="E79" s="88" t="s">
        <v>85</v>
      </c>
      <c r="F79" s="88" t="s">
        <v>94</v>
      </c>
      <c r="G79" s="88" t="s">
        <v>95</v>
      </c>
      <c r="H79" s="108" t="s">
        <v>88</v>
      </c>
      <c r="I79" s="85"/>
    </row>
    <row r="80" spans="1:9" x14ac:dyDescent="0.2">
      <c r="A80" s="92">
        <v>630</v>
      </c>
      <c r="B80" s="93">
        <v>8</v>
      </c>
      <c r="C80" s="107">
        <f t="shared" ref="C80:C90" si="13">B80*2.5+40</f>
        <v>60</v>
      </c>
      <c r="D80" s="94">
        <f t="shared" ref="D80:D90" si="14">PI()*(A80)</f>
        <v>1979.2033717615698</v>
      </c>
      <c r="E80" s="95">
        <v>0</v>
      </c>
      <c r="F80" s="109">
        <f t="shared" ref="F80:F90" si="15">D80*(C80*2)/10000</f>
        <v>23.750440461138837</v>
      </c>
      <c r="G80" s="116">
        <f t="shared" ref="G80:G90" si="16">D80*C80/10000</f>
        <v>11.875220230569418</v>
      </c>
      <c r="H80" s="94">
        <f t="shared" ref="H80:H90" si="17">SUM(E80*F80)</f>
        <v>0</v>
      </c>
      <c r="I80" s="85"/>
    </row>
    <row r="81" spans="1:9" x14ac:dyDescent="0.2">
      <c r="A81" s="92">
        <v>530</v>
      </c>
      <c r="B81" s="93">
        <v>8</v>
      </c>
      <c r="C81" s="107">
        <f t="shared" si="13"/>
        <v>60</v>
      </c>
      <c r="D81" s="94">
        <f t="shared" si="14"/>
        <v>1665.0441064025904</v>
      </c>
      <c r="E81" s="95">
        <v>0</v>
      </c>
      <c r="F81" s="109">
        <f t="shared" si="15"/>
        <v>19.980529276831085</v>
      </c>
      <c r="G81" s="116">
        <f t="shared" si="16"/>
        <v>9.9902646384155425</v>
      </c>
      <c r="H81" s="94">
        <f t="shared" si="17"/>
        <v>0</v>
      </c>
      <c r="I81" s="85"/>
    </row>
    <row r="82" spans="1:9" x14ac:dyDescent="0.2">
      <c r="A82" s="92">
        <v>426</v>
      </c>
      <c r="B82" s="93">
        <v>10</v>
      </c>
      <c r="C82" s="107">
        <f t="shared" si="13"/>
        <v>65</v>
      </c>
      <c r="D82" s="94">
        <f t="shared" si="14"/>
        <v>1338.3184704292519</v>
      </c>
      <c r="E82" s="95">
        <v>0</v>
      </c>
      <c r="F82" s="109">
        <f t="shared" si="15"/>
        <v>17.398140115580276</v>
      </c>
      <c r="G82" s="116">
        <f t="shared" si="16"/>
        <v>8.6990700577901379</v>
      </c>
      <c r="H82" s="94">
        <f t="shared" si="17"/>
        <v>0</v>
      </c>
      <c r="I82" s="85"/>
    </row>
    <row r="83" spans="1:9" x14ac:dyDescent="0.2">
      <c r="A83" s="98">
        <v>377</v>
      </c>
      <c r="B83" s="117">
        <v>10</v>
      </c>
      <c r="C83" s="118">
        <f t="shared" si="13"/>
        <v>65</v>
      </c>
      <c r="D83" s="97">
        <f t="shared" si="14"/>
        <v>1184.380430403352</v>
      </c>
      <c r="E83" s="95">
        <v>0</v>
      </c>
      <c r="F83" s="109">
        <f t="shared" si="15"/>
        <v>15.396945595243576</v>
      </c>
      <c r="G83" s="116">
        <f t="shared" si="16"/>
        <v>7.6984727976217879</v>
      </c>
      <c r="H83" s="94">
        <f t="shared" si="17"/>
        <v>0</v>
      </c>
      <c r="I83" s="85"/>
    </row>
    <row r="84" spans="1:9" x14ac:dyDescent="0.2">
      <c r="A84" s="98">
        <v>325</v>
      </c>
      <c r="B84" s="117">
        <v>8</v>
      </c>
      <c r="C84" s="118">
        <f t="shared" si="13"/>
        <v>60</v>
      </c>
      <c r="D84" s="97">
        <f t="shared" si="14"/>
        <v>1021.0176124166827</v>
      </c>
      <c r="E84" s="95">
        <v>0</v>
      </c>
      <c r="F84" s="109">
        <f t="shared" si="15"/>
        <v>12.252211349000193</v>
      </c>
      <c r="G84" s="116">
        <f t="shared" si="16"/>
        <v>6.1261056745000966</v>
      </c>
      <c r="H84" s="94">
        <f t="shared" si="17"/>
        <v>0</v>
      </c>
      <c r="I84" s="85"/>
    </row>
    <row r="85" spans="1:9" x14ac:dyDescent="0.2">
      <c r="A85" s="98">
        <v>273</v>
      </c>
      <c r="B85" s="117">
        <v>6</v>
      </c>
      <c r="C85" s="118">
        <f t="shared" si="13"/>
        <v>55</v>
      </c>
      <c r="D85" s="97">
        <f t="shared" si="14"/>
        <v>857.65479443001357</v>
      </c>
      <c r="E85" s="95">
        <v>0</v>
      </c>
      <c r="F85" s="109">
        <f t="shared" si="15"/>
        <v>9.4342027387301499</v>
      </c>
      <c r="G85" s="116">
        <f t="shared" si="16"/>
        <v>4.717101369365075</v>
      </c>
      <c r="H85" s="94">
        <f t="shared" si="17"/>
        <v>0</v>
      </c>
      <c r="I85" s="85"/>
    </row>
    <row r="86" spans="1:9" x14ac:dyDescent="0.2">
      <c r="A86" s="98">
        <v>219</v>
      </c>
      <c r="B86" s="117">
        <v>6</v>
      </c>
      <c r="C86" s="118">
        <f t="shared" si="13"/>
        <v>55</v>
      </c>
      <c r="D86" s="97">
        <f t="shared" si="14"/>
        <v>688.00879113616475</v>
      </c>
      <c r="E86" s="95">
        <v>0</v>
      </c>
      <c r="F86" s="109">
        <f t="shared" si="15"/>
        <v>7.5680967024978116</v>
      </c>
      <c r="G86" s="116">
        <f t="shared" si="16"/>
        <v>3.7840483512489058</v>
      </c>
      <c r="H86" s="94">
        <f t="shared" si="17"/>
        <v>0</v>
      </c>
      <c r="I86" s="85"/>
    </row>
    <row r="87" spans="1:9" x14ac:dyDescent="0.2">
      <c r="A87" s="98">
        <v>159</v>
      </c>
      <c r="B87" s="117">
        <v>7</v>
      </c>
      <c r="C87" s="118">
        <f t="shared" si="13"/>
        <v>57.5</v>
      </c>
      <c r="D87" s="97">
        <f t="shared" si="14"/>
        <v>499.51323192077712</v>
      </c>
      <c r="E87" s="95">
        <v>0</v>
      </c>
      <c r="F87" s="109">
        <f t="shared" si="15"/>
        <v>5.7444021670889374</v>
      </c>
      <c r="G87" s="116">
        <f t="shared" si="16"/>
        <v>2.8722010835444687</v>
      </c>
      <c r="H87" s="94">
        <f t="shared" si="17"/>
        <v>0</v>
      </c>
      <c r="I87" s="85"/>
    </row>
    <row r="88" spans="1:9" x14ac:dyDescent="0.2">
      <c r="A88" s="98">
        <v>108</v>
      </c>
      <c r="B88" s="117">
        <v>3.5</v>
      </c>
      <c r="C88" s="118">
        <f t="shared" si="13"/>
        <v>48.75</v>
      </c>
      <c r="D88" s="97">
        <f t="shared" si="14"/>
        <v>339.29200658769764</v>
      </c>
      <c r="E88" s="95">
        <v>5</v>
      </c>
      <c r="F88" s="109">
        <f t="shared" si="15"/>
        <v>3.308097064230052</v>
      </c>
      <c r="G88" s="116">
        <f t="shared" si="16"/>
        <v>1.654048532115026</v>
      </c>
      <c r="H88" s="94">
        <f t="shared" si="17"/>
        <v>16.54048532115026</v>
      </c>
      <c r="I88" s="85"/>
    </row>
    <row r="89" spans="1:9" x14ac:dyDescent="0.2">
      <c r="A89" s="98">
        <v>89</v>
      </c>
      <c r="B89" s="117">
        <v>4.5</v>
      </c>
      <c r="C89" s="118">
        <f t="shared" si="13"/>
        <v>51.25</v>
      </c>
      <c r="D89" s="97">
        <f t="shared" si="14"/>
        <v>279.60174616949161</v>
      </c>
      <c r="E89" s="95">
        <v>0</v>
      </c>
      <c r="F89" s="109">
        <f t="shared" si="15"/>
        <v>2.865917898237289</v>
      </c>
      <c r="G89" s="116">
        <f t="shared" si="16"/>
        <v>1.4329589491186445</v>
      </c>
      <c r="H89" s="94">
        <f t="shared" si="17"/>
        <v>0</v>
      </c>
      <c r="I89" s="85"/>
    </row>
    <row r="90" spans="1:9" x14ac:dyDescent="0.2">
      <c r="A90" s="98">
        <v>76</v>
      </c>
      <c r="B90" s="117">
        <v>9</v>
      </c>
      <c r="C90" s="118">
        <f t="shared" si="13"/>
        <v>62.5</v>
      </c>
      <c r="D90" s="97">
        <f t="shared" si="14"/>
        <v>238.76104167282426</v>
      </c>
      <c r="E90" s="95">
        <v>5</v>
      </c>
      <c r="F90" s="109">
        <f t="shared" si="15"/>
        <v>2.9845130209103035</v>
      </c>
      <c r="G90" s="116">
        <f t="shared" si="16"/>
        <v>1.4922565104551517</v>
      </c>
      <c r="H90" s="94">
        <f t="shared" si="17"/>
        <v>14.922565104551516</v>
      </c>
      <c r="I90" s="85"/>
    </row>
    <row r="91" spans="1:9" x14ac:dyDescent="0.2">
      <c r="H91" s="111">
        <f>SUM(H80:H90)</f>
        <v>31.463050425701777</v>
      </c>
      <c r="I91" s="85"/>
    </row>
    <row r="93" spans="1:9" x14ac:dyDescent="0.2">
      <c r="A93" s="85" t="s">
        <v>107</v>
      </c>
      <c r="I93" s="85"/>
    </row>
    <row r="94" spans="1:9" x14ac:dyDescent="0.2">
      <c r="A94" s="239"/>
      <c r="B94" s="240"/>
      <c r="C94" s="240"/>
      <c r="D94" s="240"/>
      <c r="E94" s="240"/>
      <c r="F94" s="240"/>
      <c r="G94" s="240"/>
      <c r="I94" s="85"/>
    </row>
    <row r="95" spans="1:9" x14ac:dyDescent="0.2">
      <c r="A95" s="239"/>
      <c r="B95" s="240"/>
      <c r="C95" s="240"/>
      <c r="D95" s="240"/>
      <c r="E95" s="240"/>
      <c r="F95" s="240"/>
      <c r="G95" s="240"/>
      <c r="I95" s="85"/>
    </row>
    <row r="96" spans="1:9" x14ac:dyDescent="0.2">
      <c r="A96" s="239" t="s">
        <v>108</v>
      </c>
      <c r="B96" s="240"/>
      <c r="C96" s="240"/>
      <c r="D96" s="240"/>
      <c r="E96" s="240"/>
      <c r="F96" s="240"/>
      <c r="G96" s="240"/>
      <c r="I96" s="85"/>
    </row>
    <row r="97" spans="1:9" x14ac:dyDescent="0.2">
      <c r="A97" s="119"/>
      <c r="I97" s="85"/>
    </row>
    <row r="99" spans="1:9" ht="15" x14ac:dyDescent="0.2">
      <c r="A99" s="243"/>
      <c r="B99" s="244"/>
      <c r="C99" s="120" t="s">
        <v>109</v>
      </c>
      <c r="D99" s="120" t="s">
        <v>110</v>
      </c>
      <c r="E99" s="120"/>
      <c r="F99" s="120"/>
      <c r="G99" s="120"/>
      <c r="H99" s="120"/>
      <c r="I99" s="85"/>
    </row>
    <row r="100" spans="1:9" ht="15" x14ac:dyDescent="0.2">
      <c r="A100" s="121" t="s">
        <v>111</v>
      </c>
      <c r="B100" s="122"/>
      <c r="C100" s="123">
        <f>SUM(H91+G67+F74+L15)</f>
        <v>114.05881132291248</v>
      </c>
      <c r="D100" s="124">
        <v>16</v>
      </c>
      <c r="E100" s="125"/>
      <c r="F100" s="125"/>
      <c r="G100" s="125">
        <v>3.14</v>
      </c>
      <c r="H100" s="126">
        <f>SUM(C100*D100*G100)</f>
        <v>5730.3146808631227</v>
      </c>
      <c r="I100" s="85"/>
    </row>
    <row r="101" spans="1:9" ht="15" x14ac:dyDescent="0.2">
      <c r="A101" s="241" t="s">
        <v>112</v>
      </c>
      <c r="B101" s="242"/>
      <c r="C101" s="120">
        <v>0</v>
      </c>
      <c r="D101" s="120">
        <v>5407</v>
      </c>
      <c r="E101" s="125"/>
      <c r="F101" s="120"/>
      <c r="G101" s="125">
        <v>3.14</v>
      </c>
      <c r="H101" s="125">
        <f>SUM(C101*D101*G101)</f>
        <v>0</v>
      </c>
      <c r="I101" s="85"/>
    </row>
    <row r="102" spans="1:9" x14ac:dyDescent="0.2">
      <c r="G102" s="127" t="s">
        <v>113</v>
      </c>
      <c r="H102" s="128">
        <f>SUM(H100:H101)</f>
        <v>5730.3146808631227</v>
      </c>
      <c r="I102" s="85"/>
    </row>
  </sheetData>
  <mergeCells count="11">
    <mergeCell ref="A94:G94"/>
    <mergeCell ref="A95:G95"/>
    <mergeCell ref="A96:G96"/>
    <mergeCell ref="A99:B99"/>
    <mergeCell ref="A101:B101"/>
    <mergeCell ref="A76:G78"/>
    <mergeCell ref="A1:G1"/>
    <mergeCell ref="A17:G19"/>
    <mergeCell ref="A27:G29"/>
    <mergeCell ref="A57:G59"/>
    <mergeCell ref="A69:G7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1</vt:i4>
      </vt:variant>
    </vt:vector>
  </HeadingPairs>
  <TitlesOfParts>
    <vt:vector size="22" baseType="lpstr">
      <vt:lpstr>Дефектная ведомость</vt:lpstr>
      <vt:lpstr>7537</vt:lpstr>
      <vt:lpstr>7052</vt:lpstr>
      <vt:lpstr>12517</vt:lpstr>
      <vt:lpstr>7003</vt:lpstr>
      <vt:lpstr>7002</vt:lpstr>
      <vt:lpstr>11453</vt:lpstr>
      <vt:lpstr>112</vt:lpstr>
      <vt:lpstr>110</vt:lpstr>
      <vt:lpstr>7004</vt:lpstr>
      <vt:lpstr>7035</vt:lpstr>
      <vt:lpstr>ППТ ТА-1</vt:lpstr>
      <vt:lpstr>6331</vt:lpstr>
      <vt:lpstr>11458</vt:lpstr>
      <vt:lpstr>11454</vt:lpstr>
      <vt:lpstr>11452</vt:lpstr>
      <vt:lpstr>11457</vt:lpstr>
      <vt:lpstr>11456</vt:lpstr>
      <vt:lpstr>8883</vt:lpstr>
      <vt:lpstr>11455</vt:lpstr>
      <vt:lpstr>6329</vt:lpstr>
      <vt:lpstr>'Дефектная ведомость'!Область_печати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Fomenko_AS</dc:creator>
  <cp:lastModifiedBy>admins</cp:lastModifiedBy>
  <cp:lastPrinted>2022-01-10T08:46:38Z</cp:lastPrinted>
  <dcterms:created xsi:type="dcterms:W3CDTF">2003-01-28T12:33:10Z</dcterms:created>
  <dcterms:modified xsi:type="dcterms:W3CDTF">2022-03-14T03:51:29Z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